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cke2\Desktop\"/>
    </mc:Choice>
  </mc:AlternateContent>
  <bookViews>
    <workbookView xWindow="0" yWindow="0" windowWidth="25200" windowHeight="11280"/>
  </bookViews>
  <sheets>
    <sheet name="2020 Teil 1" sheetId="9" r:id="rId1"/>
    <sheet name="2020 Teil 2" sheetId="8" r:id="rId2"/>
    <sheet name="2021 Teil 1" sheetId="6" r:id="rId3"/>
    <sheet name="2021 Teil 2" sheetId="7" r:id="rId4"/>
    <sheet name="2022 Teil 1" sheetId="5" r:id="rId5"/>
    <sheet name="2022 Teil 2" sheetId="4" r:id="rId6"/>
    <sheet name="2023 Teil 1" sheetId="3" r:id="rId7"/>
    <sheet name="2023 Teil 2" sheetId="2" r:id="rId8"/>
    <sheet name="2024 Teil 1" sheetId="1" r:id="rId9"/>
  </sheets>
  <definedNames>
    <definedName name="_xlnm._FilterDatabase" localSheetId="3" hidden="1">'2021 Teil 2'!$A$1:$U$51</definedName>
    <definedName name="_xlnm._FilterDatabase" localSheetId="4" hidden="1">'2022 Teil 1'!$A$1:$Q$255</definedName>
    <definedName name="_xlnm._FilterDatabase" localSheetId="6" hidden="1">'2023 Teil 1'!$A$1:$I$106</definedName>
    <definedName name="_xlnm._FilterDatabase" localSheetId="7" hidden="1">'2023 Teil 2'!$A$1:$I$140</definedName>
    <definedName name="_xlnm._FilterDatabase" localSheetId="8" hidden="1">'2024 Teil 1'!$A$1:$I$234</definedName>
    <definedName name="_xlnm.Print_Area" localSheetId="0">'2020 Teil 1'!$A$1:$O$141</definedName>
    <definedName name="_xlnm.Print_Titles" localSheetId="0">'2020 Teil 1'!$1:$1</definedName>
    <definedName name="_xlnm.Print_Titles" localSheetId="4">'2022 Teil 1'!$1:$1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1" i="9" l="1"/>
  <c r="F141" i="9"/>
  <c r="I140" i="9"/>
  <c r="G140" i="9"/>
  <c r="E140" i="9"/>
  <c r="I139" i="9"/>
  <c r="G139" i="9"/>
  <c r="E139" i="9"/>
  <c r="I138" i="9"/>
  <c r="G138" i="9"/>
  <c r="E138" i="9"/>
  <c r="I137" i="9"/>
  <c r="G137" i="9"/>
  <c r="E137" i="9"/>
  <c r="I136" i="9"/>
  <c r="G136" i="9"/>
  <c r="E136" i="9"/>
  <c r="I135" i="9"/>
  <c r="G135" i="9"/>
  <c r="E135" i="9"/>
  <c r="I134" i="9"/>
  <c r="G134" i="9"/>
  <c r="E134" i="9"/>
  <c r="I133" i="9"/>
  <c r="G133" i="9"/>
  <c r="E133" i="9"/>
  <c r="I132" i="9"/>
  <c r="G132" i="9"/>
  <c r="E132" i="9"/>
  <c r="I131" i="9"/>
  <c r="G131" i="9"/>
  <c r="E131" i="9"/>
  <c r="I130" i="9"/>
  <c r="G130" i="9"/>
  <c r="E130" i="9"/>
  <c r="I129" i="9"/>
  <c r="G129" i="9"/>
  <c r="E129" i="9"/>
  <c r="I128" i="9"/>
  <c r="G128" i="9"/>
  <c r="E128" i="9"/>
  <c r="I127" i="9"/>
  <c r="G127" i="9"/>
  <c r="E127" i="9"/>
  <c r="I126" i="9"/>
  <c r="G126" i="9"/>
  <c r="E126" i="9"/>
  <c r="I125" i="9"/>
  <c r="G125" i="9"/>
  <c r="E125" i="9"/>
  <c r="I124" i="9"/>
  <c r="G124" i="9"/>
  <c r="E124" i="9"/>
  <c r="I123" i="9"/>
  <c r="G123" i="9"/>
  <c r="E123" i="9"/>
  <c r="I122" i="9"/>
  <c r="G122" i="9"/>
  <c r="E122" i="9"/>
  <c r="I121" i="9"/>
  <c r="G121" i="9"/>
  <c r="E121" i="9"/>
  <c r="I120" i="9"/>
  <c r="G120" i="9"/>
  <c r="E120" i="9"/>
  <c r="I119" i="9"/>
  <c r="G119" i="9"/>
  <c r="E119" i="9"/>
  <c r="I118" i="9"/>
  <c r="G118" i="9"/>
  <c r="E118" i="9"/>
  <c r="I117" i="9"/>
  <c r="G117" i="9"/>
  <c r="E117" i="9"/>
  <c r="I116" i="9"/>
  <c r="G116" i="9"/>
  <c r="E116" i="9"/>
  <c r="I115" i="9"/>
  <c r="G115" i="9"/>
  <c r="E115" i="9"/>
  <c r="I114" i="9"/>
  <c r="G114" i="9"/>
  <c r="E114" i="9"/>
  <c r="I113" i="9"/>
  <c r="O15" i="9" s="1"/>
  <c r="G113" i="9"/>
  <c r="E113" i="9"/>
  <c r="I112" i="9"/>
  <c r="G112" i="9"/>
  <c r="E112" i="9"/>
  <c r="I111" i="9"/>
  <c r="G111" i="9"/>
  <c r="E111" i="9"/>
  <c r="I110" i="9"/>
  <c r="G110" i="9"/>
  <c r="E110" i="9"/>
  <c r="I109" i="9"/>
  <c r="G109" i="9"/>
  <c r="E109" i="9"/>
  <c r="I108" i="9"/>
  <c r="G108" i="9"/>
  <c r="E108" i="9"/>
  <c r="I107" i="9"/>
  <c r="G107" i="9"/>
  <c r="E107" i="9"/>
  <c r="I106" i="9"/>
  <c r="G106" i="9"/>
  <c r="E106" i="9"/>
  <c r="I105" i="9"/>
  <c r="O33" i="9" s="1"/>
  <c r="G105" i="9"/>
  <c r="E105" i="9"/>
  <c r="I104" i="9"/>
  <c r="G104" i="9"/>
  <c r="E104" i="9"/>
  <c r="I103" i="9"/>
  <c r="G103" i="9"/>
  <c r="E103" i="9"/>
  <c r="I102" i="9"/>
  <c r="G102" i="9"/>
  <c r="E102" i="9"/>
  <c r="I101" i="9"/>
  <c r="G101" i="9"/>
  <c r="E101" i="9"/>
  <c r="I100" i="9"/>
  <c r="G100" i="9"/>
  <c r="E100" i="9"/>
  <c r="I99" i="9"/>
  <c r="G99" i="9"/>
  <c r="E99" i="9"/>
  <c r="I98" i="9"/>
  <c r="G98" i="9"/>
  <c r="E98" i="9"/>
  <c r="I97" i="9"/>
  <c r="G97" i="9"/>
  <c r="E97" i="9"/>
  <c r="I96" i="9"/>
  <c r="G96" i="9"/>
  <c r="E96" i="9"/>
  <c r="I95" i="9"/>
  <c r="G95" i="9"/>
  <c r="E95" i="9"/>
  <c r="I94" i="9"/>
  <c r="G94" i="9"/>
  <c r="E94" i="9"/>
  <c r="I93" i="9"/>
  <c r="G93" i="9"/>
  <c r="E93" i="9"/>
  <c r="I92" i="9"/>
  <c r="G92" i="9"/>
  <c r="E92" i="9"/>
  <c r="I91" i="9"/>
  <c r="G91" i="9"/>
  <c r="E91" i="9"/>
  <c r="I90" i="9"/>
  <c r="G90" i="9"/>
  <c r="E90" i="9"/>
  <c r="I89" i="9"/>
  <c r="G89" i="9"/>
  <c r="E89" i="9"/>
  <c r="O88" i="9"/>
  <c r="I88" i="9"/>
  <c r="G88" i="9"/>
  <c r="E88" i="9"/>
  <c r="I87" i="9"/>
  <c r="G87" i="9"/>
  <c r="E87" i="9"/>
  <c r="I86" i="9"/>
  <c r="G86" i="9"/>
  <c r="E86" i="9"/>
  <c r="I85" i="9"/>
  <c r="G85" i="9"/>
  <c r="E85" i="9"/>
  <c r="I84" i="9"/>
  <c r="G84" i="9"/>
  <c r="E84" i="9"/>
  <c r="I83" i="9"/>
  <c r="G83" i="9"/>
  <c r="E83" i="9"/>
  <c r="I82" i="9"/>
  <c r="G82" i="9"/>
  <c r="E82" i="9"/>
  <c r="I81" i="9"/>
  <c r="G81" i="9"/>
  <c r="E81" i="9"/>
  <c r="I80" i="9"/>
  <c r="G80" i="9"/>
  <c r="E80" i="9"/>
  <c r="I79" i="9"/>
  <c r="G79" i="9"/>
  <c r="E79" i="9"/>
  <c r="I78" i="9"/>
  <c r="G78" i="9"/>
  <c r="E78" i="9"/>
  <c r="I77" i="9"/>
  <c r="G77" i="9"/>
  <c r="E77" i="9"/>
  <c r="I76" i="9"/>
  <c r="G76" i="9"/>
  <c r="E76" i="9"/>
  <c r="I75" i="9"/>
  <c r="G75" i="9"/>
  <c r="E75" i="9"/>
  <c r="I74" i="9"/>
  <c r="G74" i="9"/>
  <c r="E74" i="9"/>
  <c r="I73" i="9"/>
  <c r="G73" i="9"/>
  <c r="E73" i="9"/>
  <c r="I72" i="9"/>
  <c r="G72" i="9"/>
  <c r="E72" i="9"/>
  <c r="I71" i="9"/>
  <c r="O71" i="9" s="1"/>
  <c r="G71" i="9"/>
  <c r="E71" i="9"/>
  <c r="I70" i="9"/>
  <c r="G70" i="9"/>
  <c r="E70" i="9"/>
  <c r="I69" i="9"/>
  <c r="G69" i="9"/>
  <c r="E69" i="9"/>
  <c r="I68" i="9"/>
  <c r="G68" i="9"/>
  <c r="E68" i="9"/>
  <c r="I67" i="9"/>
  <c r="G67" i="9"/>
  <c r="E67" i="9"/>
  <c r="I66" i="9"/>
  <c r="G66" i="9"/>
  <c r="E66" i="9"/>
  <c r="I65" i="9"/>
  <c r="G65" i="9"/>
  <c r="E65" i="9"/>
  <c r="I64" i="9"/>
  <c r="G64" i="9"/>
  <c r="E64" i="9"/>
  <c r="I63" i="9"/>
  <c r="G63" i="9"/>
  <c r="E63" i="9"/>
  <c r="I62" i="9"/>
  <c r="G62" i="9"/>
  <c r="E62" i="9"/>
  <c r="I61" i="9"/>
  <c r="G61" i="9"/>
  <c r="E61" i="9"/>
  <c r="I60" i="9"/>
  <c r="G60" i="9"/>
  <c r="E60" i="9"/>
  <c r="I59" i="9"/>
  <c r="G59" i="9"/>
  <c r="E59" i="9"/>
  <c r="I58" i="9"/>
  <c r="G58" i="9"/>
  <c r="E58" i="9"/>
  <c r="I57" i="9"/>
  <c r="G57" i="9"/>
  <c r="E57" i="9"/>
  <c r="O56" i="9"/>
  <c r="I56" i="9"/>
  <c r="G56" i="9"/>
  <c r="E56" i="9"/>
  <c r="I55" i="9"/>
  <c r="G55" i="9"/>
  <c r="E55" i="9"/>
  <c r="I54" i="9"/>
  <c r="G54" i="9"/>
  <c r="E54" i="9"/>
  <c r="I53" i="9"/>
  <c r="G53" i="9"/>
  <c r="E53" i="9"/>
  <c r="I52" i="9"/>
  <c r="G52" i="9"/>
  <c r="E52" i="9"/>
  <c r="I51" i="9"/>
  <c r="G51" i="9"/>
  <c r="E51" i="9"/>
  <c r="I50" i="9"/>
  <c r="G50" i="9"/>
  <c r="E50" i="9"/>
  <c r="I49" i="9"/>
  <c r="G49" i="9"/>
  <c r="E49" i="9"/>
  <c r="I48" i="9"/>
  <c r="G48" i="9"/>
  <c r="E48" i="9"/>
  <c r="I47" i="9"/>
  <c r="G47" i="9"/>
  <c r="E47" i="9"/>
  <c r="I46" i="9"/>
  <c r="G46" i="9"/>
  <c r="E46" i="9"/>
  <c r="I45" i="9"/>
  <c r="G45" i="9"/>
  <c r="E45" i="9"/>
  <c r="I44" i="9"/>
  <c r="G44" i="9"/>
  <c r="E44" i="9"/>
  <c r="I43" i="9"/>
  <c r="G43" i="9"/>
  <c r="E43" i="9"/>
  <c r="I42" i="9"/>
  <c r="G42" i="9"/>
  <c r="E42" i="9"/>
  <c r="I41" i="9"/>
  <c r="G41" i="9"/>
  <c r="E41" i="9"/>
  <c r="I40" i="9"/>
  <c r="O40" i="9" s="1"/>
  <c r="G40" i="9"/>
  <c r="E40" i="9"/>
  <c r="I39" i="9"/>
  <c r="G39" i="9"/>
  <c r="E39" i="9"/>
  <c r="I38" i="9"/>
  <c r="G38" i="9"/>
  <c r="E38" i="9"/>
  <c r="I37" i="9"/>
  <c r="G37" i="9"/>
  <c r="E37" i="9"/>
  <c r="I36" i="9"/>
  <c r="O36" i="9" s="1"/>
  <c r="G36" i="9"/>
  <c r="E36" i="9"/>
  <c r="I35" i="9"/>
  <c r="G35" i="9"/>
  <c r="E35" i="9"/>
  <c r="I34" i="9"/>
  <c r="G34" i="9"/>
  <c r="E34" i="9"/>
  <c r="I33" i="9"/>
  <c r="G33" i="9"/>
  <c r="E33" i="9"/>
  <c r="I32" i="9"/>
  <c r="G32" i="9"/>
  <c r="E32" i="9"/>
  <c r="I31" i="9"/>
  <c r="G31" i="9"/>
  <c r="E31" i="9"/>
  <c r="I30" i="9"/>
  <c r="O6" i="9" s="1"/>
  <c r="G30" i="9"/>
  <c r="E30" i="9"/>
  <c r="I29" i="9"/>
  <c r="G29" i="9"/>
  <c r="E29" i="9"/>
  <c r="I28" i="9"/>
  <c r="G28" i="9"/>
  <c r="E28" i="9"/>
  <c r="I27" i="9"/>
  <c r="G27" i="9"/>
  <c r="E27" i="9"/>
  <c r="I26" i="9"/>
  <c r="G26" i="9"/>
  <c r="E26" i="9"/>
  <c r="I25" i="9"/>
  <c r="G25" i="9"/>
  <c r="E25" i="9"/>
  <c r="I24" i="9"/>
  <c r="G24" i="9"/>
  <c r="E24" i="9"/>
  <c r="I23" i="9"/>
  <c r="G23" i="9"/>
  <c r="E23" i="9"/>
  <c r="I22" i="9"/>
  <c r="G22" i="9"/>
  <c r="E22" i="9"/>
  <c r="I21" i="9"/>
  <c r="G21" i="9"/>
  <c r="E21" i="9"/>
  <c r="I20" i="9"/>
  <c r="G20" i="9"/>
  <c r="E20" i="9"/>
  <c r="I19" i="9"/>
  <c r="G19" i="9"/>
  <c r="E19" i="9"/>
  <c r="I18" i="9"/>
  <c r="G18" i="9"/>
  <c r="E18" i="9"/>
  <c r="I17" i="9"/>
  <c r="G17" i="9"/>
  <c r="E17" i="9"/>
  <c r="I16" i="9"/>
  <c r="O16" i="9" s="1"/>
  <c r="G16" i="9"/>
  <c r="E16" i="9"/>
  <c r="I15" i="9"/>
  <c r="G15" i="9"/>
  <c r="E15" i="9"/>
  <c r="I14" i="9"/>
  <c r="G14" i="9"/>
  <c r="E14" i="9"/>
  <c r="I13" i="9"/>
  <c r="O13" i="9" s="1"/>
  <c r="G13" i="9"/>
  <c r="E13" i="9"/>
  <c r="I12" i="9"/>
  <c r="O3" i="9" s="1"/>
  <c r="G12" i="9"/>
  <c r="E12" i="9"/>
  <c r="I11" i="9"/>
  <c r="G11" i="9"/>
  <c r="E11" i="9"/>
  <c r="I10" i="9"/>
  <c r="G10" i="9"/>
  <c r="E10" i="9"/>
  <c r="I9" i="9"/>
  <c r="G9" i="9"/>
  <c r="E9" i="9"/>
  <c r="I8" i="9"/>
  <c r="G8" i="9"/>
  <c r="E8" i="9"/>
  <c r="I7" i="9"/>
  <c r="O7" i="9" s="1"/>
  <c r="G7" i="9"/>
  <c r="E7" i="9"/>
  <c r="I6" i="9"/>
  <c r="G6" i="9"/>
  <c r="E6" i="9"/>
  <c r="I5" i="9"/>
  <c r="G5" i="9"/>
  <c r="E5" i="9"/>
  <c r="I4" i="9"/>
  <c r="G4" i="9"/>
  <c r="E4" i="9"/>
  <c r="I3" i="9"/>
  <c r="G3" i="9"/>
  <c r="E3" i="9"/>
  <c r="I2" i="9"/>
  <c r="O2" i="9" s="1"/>
  <c r="G2" i="9"/>
  <c r="G141" i="9" s="1"/>
  <c r="E2" i="9"/>
  <c r="E141" i="9" s="1"/>
  <c r="O141" i="9" l="1"/>
  <c r="I141" i="9"/>
  <c r="L28" i="8" l="1"/>
  <c r="J28" i="8"/>
  <c r="K26" i="8"/>
  <c r="I26" i="8"/>
  <c r="K25" i="8"/>
  <c r="I25" i="8"/>
  <c r="M24" i="8"/>
  <c r="K24" i="8"/>
  <c r="I24" i="8"/>
  <c r="K23" i="8"/>
  <c r="I23" i="8"/>
  <c r="M22" i="8"/>
  <c r="K22" i="8"/>
  <c r="I22" i="8"/>
  <c r="M21" i="8"/>
  <c r="K21" i="8"/>
  <c r="I21" i="8"/>
  <c r="M20" i="8"/>
  <c r="K20" i="8"/>
  <c r="I20" i="8"/>
  <c r="M19" i="8"/>
  <c r="K19" i="8"/>
  <c r="I19" i="8"/>
  <c r="M18" i="8"/>
  <c r="K18" i="8"/>
  <c r="I18" i="8"/>
  <c r="M16" i="8"/>
  <c r="K16" i="8"/>
  <c r="I16" i="8"/>
  <c r="M15" i="8"/>
  <c r="K15" i="8"/>
  <c r="I15" i="8"/>
  <c r="M14" i="8"/>
  <c r="K14" i="8"/>
  <c r="I14" i="8"/>
  <c r="K13" i="8"/>
  <c r="I13" i="8"/>
  <c r="M12" i="8"/>
  <c r="K12" i="8"/>
  <c r="I12" i="8"/>
  <c r="K11" i="8"/>
  <c r="I11" i="8"/>
  <c r="K10" i="8"/>
  <c r="I10" i="8"/>
  <c r="K9" i="8"/>
  <c r="I9" i="8"/>
  <c r="M8" i="8"/>
  <c r="K8" i="8"/>
  <c r="I8" i="8"/>
  <c r="K7" i="8"/>
  <c r="I7" i="8"/>
  <c r="I6" i="8"/>
  <c r="K5" i="8"/>
  <c r="I5" i="8"/>
  <c r="K3" i="8"/>
  <c r="M2" i="8"/>
  <c r="M28" i="8" s="1"/>
  <c r="K2" i="8"/>
  <c r="K28" i="8" s="1"/>
  <c r="I2" i="8"/>
  <c r="I28" i="8" s="1"/>
  <c r="S50" i="7" l="1"/>
  <c r="R50" i="7" s="1"/>
  <c r="U50" i="7" s="1"/>
  <c r="P50" i="7"/>
  <c r="O50" i="7"/>
  <c r="M50" i="7"/>
  <c r="L50" i="7"/>
  <c r="J50" i="7"/>
  <c r="I50" i="7"/>
  <c r="Q49" i="7"/>
  <c r="P49" i="7"/>
  <c r="O49" i="7"/>
  <c r="U49" i="7" s="1"/>
  <c r="M49" i="7"/>
  <c r="L49" i="7"/>
  <c r="J49" i="7"/>
  <c r="I49" i="7"/>
  <c r="S48" i="7"/>
  <c r="R48" i="7"/>
  <c r="P48" i="7"/>
  <c r="O48" i="7" s="1"/>
  <c r="U48" i="7" s="1"/>
  <c r="M48" i="7"/>
  <c r="L48" i="7"/>
  <c r="J48" i="7"/>
  <c r="I48" i="7" s="1"/>
  <c r="S47" i="7"/>
  <c r="R47" i="7"/>
  <c r="P47" i="7"/>
  <c r="O47" i="7"/>
  <c r="U47" i="7" s="1"/>
  <c r="M47" i="7"/>
  <c r="L47" i="7"/>
  <c r="J47" i="7"/>
  <c r="I47" i="7" s="1"/>
  <c r="S46" i="7"/>
  <c r="R46" i="7" s="1"/>
  <c r="P46" i="7"/>
  <c r="O46" i="7"/>
  <c r="U46" i="7" s="1"/>
  <c r="M46" i="7"/>
  <c r="L46" i="7" s="1"/>
  <c r="J46" i="7"/>
  <c r="I46" i="7"/>
  <c r="S45" i="7"/>
  <c r="R45" i="7"/>
  <c r="P45" i="7"/>
  <c r="O45" i="7"/>
  <c r="U45" i="7" s="1"/>
  <c r="M45" i="7"/>
  <c r="L45" i="7" s="1"/>
  <c r="J45" i="7"/>
  <c r="I45" i="7"/>
  <c r="T44" i="7"/>
  <c r="S44" i="7"/>
  <c r="R44" i="7"/>
  <c r="Q44" i="7"/>
  <c r="P44" i="7" s="1"/>
  <c r="O44" i="7" s="1"/>
  <c r="U44" i="7" s="1"/>
  <c r="M44" i="7"/>
  <c r="L44" i="7" s="1"/>
  <c r="J44" i="7"/>
  <c r="I44" i="7"/>
  <c r="S43" i="7"/>
  <c r="R43" i="7" s="1"/>
  <c r="U43" i="7" s="1"/>
  <c r="P43" i="7"/>
  <c r="O43" i="7"/>
  <c r="M43" i="7"/>
  <c r="L43" i="7"/>
  <c r="J43" i="7"/>
  <c r="I43" i="7"/>
  <c r="S42" i="7"/>
  <c r="R42" i="7"/>
  <c r="P42" i="7"/>
  <c r="O42" i="7" s="1"/>
  <c r="U42" i="7" s="1"/>
  <c r="M42" i="7"/>
  <c r="L42" i="7"/>
  <c r="J42" i="7"/>
  <c r="I42" i="7" s="1"/>
  <c r="P41" i="7"/>
  <c r="O41" i="7"/>
  <c r="U41" i="7" s="1"/>
  <c r="M41" i="7"/>
  <c r="L41" i="7"/>
  <c r="J41" i="7"/>
  <c r="I41" i="7"/>
  <c r="S40" i="7"/>
  <c r="R40" i="7"/>
  <c r="P40" i="7"/>
  <c r="O40" i="7" s="1"/>
  <c r="U40" i="7" s="1"/>
  <c r="M40" i="7"/>
  <c r="L40" i="7"/>
  <c r="J40" i="7"/>
  <c r="I40" i="7" s="1"/>
  <c r="S39" i="7"/>
  <c r="R39" i="7"/>
  <c r="P39" i="7"/>
  <c r="O39" i="7"/>
  <c r="U39" i="7" s="1"/>
  <c r="M39" i="7"/>
  <c r="L39" i="7"/>
  <c r="J39" i="7"/>
  <c r="I39" i="7" s="1"/>
  <c r="S38" i="7"/>
  <c r="R38" i="7" s="1"/>
  <c r="P38" i="7"/>
  <c r="O38" i="7"/>
  <c r="M38" i="7"/>
  <c r="L38" i="7" s="1"/>
  <c r="J38" i="7"/>
  <c r="I38" i="7"/>
  <c r="U37" i="7"/>
  <c r="P37" i="7"/>
  <c r="O37" i="7"/>
  <c r="M37" i="7"/>
  <c r="L37" i="7"/>
  <c r="J37" i="7"/>
  <c r="I37" i="7" s="1"/>
  <c r="S36" i="7"/>
  <c r="R36" i="7" s="1"/>
  <c r="P36" i="7"/>
  <c r="O36" i="7"/>
  <c r="U36" i="7" s="1"/>
  <c r="M36" i="7"/>
  <c r="L36" i="7" s="1"/>
  <c r="J36" i="7"/>
  <c r="I36" i="7"/>
  <c r="U35" i="7"/>
  <c r="P35" i="7"/>
  <c r="O35" i="7"/>
  <c r="M35" i="7"/>
  <c r="L35" i="7"/>
  <c r="J35" i="7"/>
  <c r="I35" i="7" s="1"/>
  <c r="S34" i="7"/>
  <c r="R34" i="7" s="1"/>
  <c r="P34" i="7"/>
  <c r="O34" i="7"/>
  <c r="M34" i="7"/>
  <c r="L34" i="7" s="1"/>
  <c r="J34" i="7"/>
  <c r="I34" i="7"/>
  <c r="S33" i="7"/>
  <c r="R33" i="7"/>
  <c r="P33" i="7"/>
  <c r="O33" i="7"/>
  <c r="U33" i="7" s="1"/>
  <c r="M33" i="7"/>
  <c r="L33" i="7" s="1"/>
  <c r="J33" i="7"/>
  <c r="I33" i="7"/>
  <c r="T32" i="7"/>
  <c r="S32" i="7"/>
  <c r="R32" i="7"/>
  <c r="Q32" i="7"/>
  <c r="P32" i="7" s="1"/>
  <c r="O32" i="7" s="1"/>
  <c r="U32" i="7" s="1"/>
  <c r="M32" i="7"/>
  <c r="L32" i="7" s="1"/>
  <c r="J32" i="7"/>
  <c r="I32" i="7"/>
  <c r="T31" i="7"/>
  <c r="S31" i="7" s="1"/>
  <c r="R31" i="7" s="1"/>
  <c r="Q31" i="7"/>
  <c r="P31" i="7" s="1"/>
  <c r="O31" i="7" s="1"/>
  <c r="U31" i="7" s="1"/>
  <c r="M31" i="7"/>
  <c r="L31" i="7"/>
  <c r="J31" i="7"/>
  <c r="I31" i="7" s="1"/>
  <c r="S30" i="7"/>
  <c r="R30" i="7" s="1"/>
  <c r="P30" i="7"/>
  <c r="O30" i="7"/>
  <c r="U30" i="7" s="1"/>
  <c r="M30" i="7"/>
  <c r="L30" i="7" s="1"/>
  <c r="J30" i="7"/>
  <c r="I30" i="7"/>
  <c r="S29" i="7"/>
  <c r="R29" i="7"/>
  <c r="P29" i="7"/>
  <c r="O29" i="7"/>
  <c r="U29" i="7" s="1"/>
  <c r="M29" i="7"/>
  <c r="L29" i="7" s="1"/>
  <c r="J29" i="7"/>
  <c r="I29" i="7"/>
  <c r="S28" i="7"/>
  <c r="R28" i="7"/>
  <c r="P28" i="7"/>
  <c r="O28" i="7" s="1"/>
  <c r="U28" i="7" s="1"/>
  <c r="M28" i="7"/>
  <c r="L28" i="7"/>
  <c r="J28" i="7"/>
  <c r="I28" i="7" s="1"/>
  <c r="P27" i="7"/>
  <c r="O27" i="7"/>
  <c r="U27" i="7" s="1"/>
  <c r="M27" i="7"/>
  <c r="L27" i="7" s="1"/>
  <c r="J27" i="7"/>
  <c r="I27" i="7"/>
  <c r="P26" i="7"/>
  <c r="O26" i="7"/>
  <c r="U26" i="7" s="1"/>
  <c r="M26" i="7"/>
  <c r="L26" i="7" s="1"/>
  <c r="J26" i="7"/>
  <c r="I26" i="7"/>
  <c r="S25" i="7"/>
  <c r="R25" i="7"/>
  <c r="P25" i="7"/>
  <c r="O25" i="7"/>
  <c r="U25" i="7" s="1"/>
  <c r="M25" i="7"/>
  <c r="L25" i="7" s="1"/>
  <c r="J25" i="7"/>
  <c r="I25" i="7"/>
  <c r="S24" i="7"/>
  <c r="R24" i="7"/>
  <c r="P24" i="7"/>
  <c r="O24" i="7" s="1"/>
  <c r="U24" i="7" s="1"/>
  <c r="M24" i="7"/>
  <c r="L24" i="7"/>
  <c r="J24" i="7"/>
  <c r="I24" i="7" s="1"/>
  <c r="S23" i="7"/>
  <c r="R23" i="7"/>
  <c r="P23" i="7"/>
  <c r="O23" i="7" s="1"/>
  <c r="U23" i="7" s="1"/>
  <c r="M23" i="7"/>
  <c r="L23" i="7"/>
  <c r="J23" i="7"/>
  <c r="I23" i="7"/>
  <c r="S22" i="7"/>
  <c r="R22" i="7" s="1"/>
  <c r="U22" i="7" s="1"/>
  <c r="P22" i="7"/>
  <c r="O22" i="7"/>
  <c r="M22" i="7"/>
  <c r="L22" i="7" s="1"/>
  <c r="J22" i="7"/>
  <c r="I22" i="7"/>
  <c r="S21" i="7"/>
  <c r="R21" i="7" s="1"/>
  <c r="U21" i="7" s="1"/>
  <c r="P21" i="7"/>
  <c r="O21" i="7"/>
  <c r="M21" i="7"/>
  <c r="L21" i="7"/>
  <c r="J21" i="7"/>
  <c r="I21" i="7"/>
  <c r="S20" i="7"/>
  <c r="R20" i="7"/>
  <c r="P20" i="7"/>
  <c r="O20" i="7" s="1"/>
  <c r="U20" i="7" s="1"/>
  <c r="M20" i="7"/>
  <c r="L20" i="7"/>
  <c r="J20" i="7"/>
  <c r="I20" i="7" s="1"/>
  <c r="S19" i="7"/>
  <c r="R19" i="7"/>
  <c r="P19" i="7"/>
  <c r="O19" i="7"/>
  <c r="U19" i="7" s="1"/>
  <c r="M19" i="7"/>
  <c r="L19" i="7"/>
  <c r="J19" i="7"/>
  <c r="I19" i="7" s="1"/>
  <c r="S18" i="7"/>
  <c r="R18" i="7" s="1"/>
  <c r="P18" i="7"/>
  <c r="O18" i="7"/>
  <c r="U18" i="7" s="1"/>
  <c r="M18" i="7"/>
  <c r="L18" i="7" s="1"/>
  <c r="J18" i="7"/>
  <c r="I18" i="7"/>
  <c r="S17" i="7"/>
  <c r="R17" i="7"/>
  <c r="P17" i="7"/>
  <c r="O17" i="7"/>
  <c r="U17" i="7" s="1"/>
  <c r="M17" i="7"/>
  <c r="L17" i="7" s="1"/>
  <c r="J17" i="7"/>
  <c r="I17" i="7"/>
  <c r="S16" i="7"/>
  <c r="R16" i="7"/>
  <c r="P16" i="7"/>
  <c r="O16" i="7" s="1"/>
  <c r="U16" i="7" s="1"/>
  <c r="M16" i="7"/>
  <c r="L16" i="7"/>
  <c r="J16" i="7"/>
  <c r="I16" i="7" s="1"/>
  <c r="S15" i="7"/>
  <c r="R15" i="7"/>
  <c r="P15" i="7"/>
  <c r="O15" i="7" s="1"/>
  <c r="U15" i="7" s="1"/>
  <c r="M15" i="7"/>
  <c r="L15" i="7"/>
  <c r="J15" i="7"/>
  <c r="I15" i="7"/>
  <c r="S14" i="7"/>
  <c r="R14" i="7" s="1"/>
  <c r="U14" i="7" s="1"/>
  <c r="P14" i="7"/>
  <c r="O14" i="7"/>
  <c r="M14" i="7"/>
  <c r="L14" i="7" s="1"/>
  <c r="J14" i="7"/>
  <c r="I14" i="7"/>
  <c r="S13" i="7"/>
  <c r="R13" i="7" s="1"/>
  <c r="U13" i="7" s="1"/>
  <c r="P13" i="7"/>
  <c r="O13" i="7"/>
  <c r="M13" i="7"/>
  <c r="L13" i="7"/>
  <c r="J13" i="7"/>
  <c r="I13" i="7"/>
  <c r="T12" i="7"/>
  <c r="S12" i="7"/>
  <c r="R12" i="7"/>
  <c r="Q12" i="7"/>
  <c r="P12" i="7"/>
  <c r="O12" i="7"/>
  <c r="U12" i="7" s="1"/>
  <c r="M12" i="7"/>
  <c r="L12" i="7" s="1"/>
  <c r="J12" i="7"/>
  <c r="I12" i="7"/>
  <c r="S11" i="7"/>
  <c r="R11" i="7"/>
  <c r="P11" i="7"/>
  <c r="O11" i="7"/>
  <c r="U11" i="7" s="1"/>
  <c r="M11" i="7"/>
  <c r="L11" i="7" s="1"/>
  <c r="J11" i="7"/>
  <c r="I11" i="7"/>
  <c r="S10" i="7"/>
  <c r="R10" i="7"/>
  <c r="P10" i="7"/>
  <c r="O10" i="7" s="1"/>
  <c r="U10" i="7" s="1"/>
  <c r="M10" i="7"/>
  <c r="L10" i="7"/>
  <c r="J10" i="7"/>
  <c r="I10" i="7" s="1"/>
  <c r="S9" i="7"/>
  <c r="R9" i="7"/>
  <c r="P9" i="7"/>
  <c r="O9" i="7" s="1"/>
  <c r="U9" i="7" s="1"/>
  <c r="M9" i="7"/>
  <c r="L9" i="7"/>
  <c r="J9" i="7"/>
  <c r="I9" i="7"/>
  <c r="S8" i="7"/>
  <c r="R8" i="7" s="1"/>
  <c r="U8" i="7" s="1"/>
  <c r="P8" i="7"/>
  <c r="O8" i="7"/>
  <c r="M8" i="7"/>
  <c r="L8" i="7" s="1"/>
  <c r="J8" i="7"/>
  <c r="I8" i="7"/>
  <c r="S7" i="7"/>
  <c r="R7" i="7" s="1"/>
  <c r="U7" i="7" s="1"/>
  <c r="P7" i="7"/>
  <c r="O7" i="7"/>
  <c r="M7" i="7"/>
  <c r="L7" i="7"/>
  <c r="J7" i="7"/>
  <c r="I7" i="7"/>
  <c r="S6" i="7"/>
  <c r="R6" i="7"/>
  <c r="P6" i="7"/>
  <c r="O6" i="7" s="1"/>
  <c r="U6" i="7" s="1"/>
  <c r="M6" i="7"/>
  <c r="L6" i="7"/>
  <c r="J6" i="7"/>
  <c r="I6" i="7" s="1"/>
  <c r="S5" i="7"/>
  <c r="R5" i="7"/>
  <c r="P5" i="7"/>
  <c r="O5" i="7"/>
  <c r="U5" i="7" s="1"/>
  <c r="M5" i="7"/>
  <c r="L5" i="7"/>
  <c r="J5" i="7"/>
  <c r="I5" i="7" s="1"/>
  <c r="S4" i="7"/>
  <c r="R4" i="7" s="1"/>
  <c r="P4" i="7"/>
  <c r="O4" i="7"/>
  <c r="U4" i="7" s="1"/>
  <c r="M4" i="7"/>
  <c r="L4" i="7" s="1"/>
  <c r="J4" i="7"/>
  <c r="I4" i="7"/>
  <c r="S3" i="7"/>
  <c r="R3" i="7"/>
  <c r="P3" i="7"/>
  <c r="O3" i="7"/>
  <c r="U3" i="7" s="1"/>
  <c r="M3" i="7"/>
  <c r="L3" i="7" s="1"/>
  <c r="J3" i="7"/>
  <c r="I3" i="7"/>
  <c r="Q2" i="7"/>
  <c r="P2" i="7"/>
  <c r="P51" i="7" s="1"/>
  <c r="O2" i="7"/>
  <c r="M2" i="7"/>
  <c r="L2" i="7" s="1"/>
  <c r="J2" i="7"/>
  <c r="J51" i="7" s="1"/>
  <c r="I2" i="7"/>
  <c r="I51" i="7" l="1"/>
  <c r="L51" i="7"/>
  <c r="U34" i="7"/>
  <c r="U38" i="7"/>
  <c r="O51" i="7"/>
  <c r="R51" i="7"/>
  <c r="U2" i="7"/>
  <c r="U51" i="7" s="1"/>
  <c r="S51" i="7"/>
  <c r="M51" i="7"/>
  <c r="Y158" i="6" l="1"/>
  <c r="X158" i="6"/>
  <c r="U158" i="6"/>
  <c r="Q158" i="6"/>
  <c r="N158" i="6"/>
  <c r="K158" i="6"/>
  <c r="T157" i="6"/>
  <c r="S157" i="6"/>
  <c r="R157" i="6"/>
  <c r="P157" i="6"/>
  <c r="W157" i="6" s="1"/>
  <c r="V157" i="6" s="1"/>
  <c r="O157" i="6"/>
  <c r="M157" i="6"/>
  <c r="L157" i="6"/>
  <c r="J157" i="6"/>
  <c r="I157" i="6"/>
  <c r="S156" i="6"/>
  <c r="P156" i="6"/>
  <c r="O156" i="6" s="1"/>
  <c r="M156" i="6"/>
  <c r="L156" i="6" s="1"/>
  <c r="J156" i="6"/>
  <c r="I156" i="6" s="1"/>
  <c r="W155" i="6"/>
  <c r="V155" i="6" s="1"/>
  <c r="S155" i="6"/>
  <c r="R155" i="6"/>
  <c r="P155" i="6"/>
  <c r="O155" i="6"/>
  <c r="M155" i="6"/>
  <c r="T155" i="6" s="1"/>
  <c r="L155" i="6"/>
  <c r="J155" i="6"/>
  <c r="I155" i="6"/>
  <c r="S154" i="6"/>
  <c r="T154" i="6" s="1"/>
  <c r="P154" i="6"/>
  <c r="M154" i="6"/>
  <c r="L154" i="6" s="1"/>
  <c r="J154" i="6"/>
  <c r="I154" i="6" s="1"/>
  <c r="W153" i="6"/>
  <c r="V153" i="6" s="1"/>
  <c r="T153" i="6"/>
  <c r="S153" i="6"/>
  <c r="R153" i="6"/>
  <c r="P153" i="6"/>
  <c r="O153" i="6"/>
  <c r="M153" i="6"/>
  <c r="L153" i="6"/>
  <c r="J153" i="6"/>
  <c r="I153" i="6"/>
  <c r="S152" i="6"/>
  <c r="P152" i="6"/>
  <c r="W152" i="6" s="1"/>
  <c r="V152" i="6" s="1"/>
  <c r="M152" i="6"/>
  <c r="L152" i="6" s="1"/>
  <c r="J152" i="6"/>
  <c r="I152" i="6" s="1"/>
  <c r="W151" i="6"/>
  <c r="V151" i="6" s="1"/>
  <c r="T151" i="6"/>
  <c r="P151" i="6"/>
  <c r="O151" i="6"/>
  <c r="M151" i="6"/>
  <c r="L151" i="6"/>
  <c r="J151" i="6"/>
  <c r="I151" i="6"/>
  <c r="T150" i="6"/>
  <c r="P150" i="6"/>
  <c r="M150" i="6"/>
  <c r="L150" i="6" s="1"/>
  <c r="J150" i="6"/>
  <c r="I150" i="6" s="1"/>
  <c r="W149" i="6"/>
  <c r="V149" i="6" s="1"/>
  <c r="T149" i="6"/>
  <c r="S149" i="6"/>
  <c r="R149" i="6"/>
  <c r="P149" i="6"/>
  <c r="O149" i="6"/>
  <c r="M149" i="6"/>
  <c r="L149" i="6"/>
  <c r="J149" i="6"/>
  <c r="I149" i="6"/>
  <c r="S148" i="6"/>
  <c r="T148" i="6" s="1"/>
  <c r="P148" i="6"/>
  <c r="W148" i="6" s="1"/>
  <c r="V148" i="6" s="1"/>
  <c r="M148" i="6"/>
  <c r="L148" i="6" s="1"/>
  <c r="J148" i="6"/>
  <c r="I148" i="6" s="1"/>
  <c r="W147" i="6"/>
  <c r="V147" i="6" s="1"/>
  <c r="T147" i="6"/>
  <c r="S147" i="6"/>
  <c r="R147" i="6"/>
  <c r="P147" i="6"/>
  <c r="O147" i="6"/>
  <c r="M147" i="6"/>
  <c r="L147" i="6"/>
  <c r="J147" i="6"/>
  <c r="I147" i="6"/>
  <c r="S146" i="6"/>
  <c r="T146" i="6" s="1"/>
  <c r="P146" i="6"/>
  <c r="O146" i="6" s="1"/>
  <c r="M146" i="6"/>
  <c r="L146" i="6" s="1"/>
  <c r="J146" i="6"/>
  <c r="I146" i="6" s="1"/>
  <c r="W145" i="6"/>
  <c r="V145" i="6" s="1"/>
  <c r="T145" i="6"/>
  <c r="P145" i="6"/>
  <c r="O145" i="6"/>
  <c r="M145" i="6"/>
  <c r="L145" i="6"/>
  <c r="J145" i="6"/>
  <c r="I145" i="6"/>
  <c r="P144" i="6"/>
  <c r="W144" i="6" s="1"/>
  <c r="V144" i="6" s="1"/>
  <c r="M144" i="6"/>
  <c r="J144" i="6"/>
  <c r="I144" i="6" s="1"/>
  <c r="W143" i="6"/>
  <c r="V143" i="6" s="1"/>
  <c r="T143" i="6"/>
  <c r="S143" i="6"/>
  <c r="R143" i="6"/>
  <c r="P143" i="6"/>
  <c r="O143" i="6"/>
  <c r="M143" i="6"/>
  <c r="L143" i="6"/>
  <c r="J143" i="6"/>
  <c r="I143" i="6"/>
  <c r="S142" i="6"/>
  <c r="T142" i="6" s="1"/>
  <c r="P142" i="6"/>
  <c r="O142" i="6" s="1"/>
  <c r="M142" i="6"/>
  <c r="L142" i="6" s="1"/>
  <c r="J142" i="6"/>
  <c r="I142" i="6" s="1"/>
  <c r="W141" i="6"/>
  <c r="V141" i="6" s="1"/>
  <c r="T141" i="6"/>
  <c r="S141" i="6"/>
  <c r="R141" i="6"/>
  <c r="P141" i="6"/>
  <c r="O141" i="6"/>
  <c r="M141" i="6"/>
  <c r="L141" i="6"/>
  <c r="J141" i="6"/>
  <c r="I141" i="6"/>
  <c r="P140" i="6"/>
  <c r="M140" i="6"/>
  <c r="L140" i="6" s="1"/>
  <c r="J140" i="6"/>
  <c r="I140" i="6" s="1"/>
  <c r="W139" i="6"/>
  <c r="V139" i="6" s="1"/>
  <c r="T139" i="6"/>
  <c r="S139" i="6"/>
  <c r="R139" i="6"/>
  <c r="P139" i="6"/>
  <c r="O139" i="6"/>
  <c r="M139" i="6"/>
  <c r="L139" i="6"/>
  <c r="J139" i="6"/>
  <c r="I139" i="6"/>
  <c r="P138" i="6"/>
  <c r="W138" i="6" s="1"/>
  <c r="V138" i="6" s="1"/>
  <c r="M138" i="6"/>
  <c r="T138" i="6" s="1"/>
  <c r="J138" i="6"/>
  <c r="I138" i="6" s="1"/>
  <c r="W137" i="6"/>
  <c r="V137" i="6" s="1"/>
  <c r="T137" i="6"/>
  <c r="S137" i="6"/>
  <c r="R137" i="6"/>
  <c r="P137" i="6"/>
  <c r="O137" i="6"/>
  <c r="M137" i="6"/>
  <c r="L137" i="6"/>
  <c r="J137" i="6"/>
  <c r="I137" i="6"/>
  <c r="P136" i="6"/>
  <c r="M136" i="6"/>
  <c r="L136" i="6" s="1"/>
  <c r="J136" i="6"/>
  <c r="I136" i="6" s="1"/>
  <c r="W135" i="6"/>
  <c r="V135" i="6" s="1"/>
  <c r="T135" i="6"/>
  <c r="S135" i="6"/>
  <c r="R135" i="6"/>
  <c r="P135" i="6"/>
  <c r="O135" i="6"/>
  <c r="M135" i="6"/>
  <c r="L135" i="6"/>
  <c r="J135" i="6"/>
  <c r="I135" i="6"/>
  <c r="P134" i="6"/>
  <c r="W134" i="6" s="1"/>
  <c r="V134" i="6" s="1"/>
  <c r="M134" i="6"/>
  <c r="J134" i="6"/>
  <c r="I134" i="6" s="1"/>
  <c r="W133" i="6"/>
  <c r="V133" i="6" s="1"/>
  <c r="T133" i="6"/>
  <c r="P133" i="6"/>
  <c r="O133" i="6"/>
  <c r="M133" i="6"/>
  <c r="L133" i="6"/>
  <c r="J133" i="6"/>
  <c r="I133" i="6"/>
  <c r="S132" i="6"/>
  <c r="P132" i="6"/>
  <c r="M132" i="6"/>
  <c r="L132" i="6" s="1"/>
  <c r="J132" i="6"/>
  <c r="I132" i="6" s="1"/>
  <c r="W131" i="6"/>
  <c r="V131" i="6" s="1"/>
  <c r="T131" i="6"/>
  <c r="S131" i="6"/>
  <c r="R131" i="6"/>
  <c r="P131" i="6"/>
  <c r="O131" i="6"/>
  <c r="M131" i="6"/>
  <c r="L131" i="6"/>
  <c r="J131" i="6"/>
  <c r="I131" i="6"/>
  <c r="P130" i="6"/>
  <c r="W130" i="6" s="1"/>
  <c r="V130" i="6" s="1"/>
  <c r="M130" i="6"/>
  <c r="J130" i="6"/>
  <c r="I130" i="6" s="1"/>
  <c r="W129" i="6"/>
  <c r="V129" i="6" s="1"/>
  <c r="T129" i="6"/>
  <c r="P129" i="6"/>
  <c r="O129" i="6"/>
  <c r="M129" i="6"/>
  <c r="L129" i="6"/>
  <c r="J129" i="6"/>
  <c r="I129" i="6"/>
  <c r="P128" i="6"/>
  <c r="M128" i="6"/>
  <c r="J128" i="6"/>
  <c r="I128" i="6" s="1"/>
  <c r="W127" i="6"/>
  <c r="V127" i="6" s="1"/>
  <c r="T127" i="6"/>
  <c r="P127" i="6"/>
  <c r="O127" i="6"/>
  <c r="M127" i="6"/>
  <c r="L127" i="6"/>
  <c r="J127" i="6"/>
  <c r="I127" i="6"/>
  <c r="S126" i="6"/>
  <c r="P126" i="6"/>
  <c r="O126" i="6" s="1"/>
  <c r="M126" i="6"/>
  <c r="L126" i="6" s="1"/>
  <c r="J126" i="6"/>
  <c r="I126" i="6" s="1"/>
  <c r="W125" i="6"/>
  <c r="V125" i="6" s="1"/>
  <c r="T125" i="6"/>
  <c r="S125" i="6"/>
  <c r="R125" i="6"/>
  <c r="P125" i="6"/>
  <c r="O125" i="6"/>
  <c r="M125" i="6"/>
  <c r="L125" i="6"/>
  <c r="J125" i="6"/>
  <c r="I125" i="6"/>
  <c r="S124" i="6"/>
  <c r="P124" i="6"/>
  <c r="M124" i="6"/>
  <c r="L124" i="6" s="1"/>
  <c r="J124" i="6"/>
  <c r="I124" i="6" s="1"/>
  <c r="W123" i="6"/>
  <c r="V123" i="6" s="1"/>
  <c r="T123" i="6"/>
  <c r="S123" i="6"/>
  <c r="R123" i="6"/>
  <c r="P123" i="6"/>
  <c r="O123" i="6"/>
  <c r="M123" i="6"/>
  <c r="L123" i="6"/>
  <c r="J123" i="6"/>
  <c r="I123" i="6"/>
  <c r="S122" i="6"/>
  <c r="P122" i="6"/>
  <c r="M122" i="6"/>
  <c r="L122" i="6" s="1"/>
  <c r="J122" i="6"/>
  <c r="I122" i="6" s="1"/>
  <c r="W121" i="6"/>
  <c r="V121" i="6" s="1"/>
  <c r="T121" i="6"/>
  <c r="P121" i="6"/>
  <c r="O121" i="6"/>
  <c r="M121" i="6"/>
  <c r="L121" i="6"/>
  <c r="J121" i="6"/>
  <c r="I121" i="6"/>
  <c r="P120" i="6"/>
  <c r="M120" i="6"/>
  <c r="L120" i="6" s="1"/>
  <c r="J120" i="6"/>
  <c r="I120" i="6" s="1"/>
  <c r="W119" i="6"/>
  <c r="V119" i="6" s="1"/>
  <c r="T119" i="6"/>
  <c r="P119" i="6"/>
  <c r="O119" i="6"/>
  <c r="M119" i="6"/>
  <c r="L119" i="6"/>
  <c r="J119" i="6"/>
  <c r="I119" i="6"/>
  <c r="S118" i="6"/>
  <c r="T118" i="6" s="1"/>
  <c r="P118" i="6"/>
  <c r="O118" i="6" s="1"/>
  <c r="M118" i="6"/>
  <c r="L118" i="6" s="1"/>
  <c r="J118" i="6"/>
  <c r="I118" i="6" s="1"/>
  <c r="W117" i="6"/>
  <c r="V117" i="6" s="1"/>
  <c r="T117" i="6"/>
  <c r="S117" i="6"/>
  <c r="R117" i="6"/>
  <c r="P117" i="6"/>
  <c r="O117" i="6"/>
  <c r="M117" i="6"/>
  <c r="L117" i="6"/>
  <c r="J117" i="6"/>
  <c r="I117" i="6"/>
  <c r="S116" i="6"/>
  <c r="P116" i="6"/>
  <c r="O116" i="6" s="1"/>
  <c r="M116" i="6"/>
  <c r="L116" i="6" s="1"/>
  <c r="J116" i="6"/>
  <c r="I116" i="6" s="1"/>
  <c r="W115" i="6"/>
  <c r="V115" i="6" s="1"/>
  <c r="T115" i="6"/>
  <c r="S115" i="6"/>
  <c r="R115" i="6"/>
  <c r="P115" i="6"/>
  <c r="O115" i="6"/>
  <c r="M115" i="6"/>
  <c r="L115" i="6"/>
  <c r="J115" i="6"/>
  <c r="I115" i="6"/>
  <c r="S114" i="6"/>
  <c r="P114" i="6"/>
  <c r="M114" i="6"/>
  <c r="L114" i="6" s="1"/>
  <c r="J114" i="6"/>
  <c r="I114" i="6" s="1"/>
  <c r="W113" i="6"/>
  <c r="V113" i="6" s="1"/>
  <c r="T113" i="6"/>
  <c r="P113" i="6"/>
  <c r="O113" i="6"/>
  <c r="M113" i="6"/>
  <c r="L113" i="6"/>
  <c r="J113" i="6"/>
  <c r="I113" i="6"/>
  <c r="P112" i="6"/>
  <c r="M112" i="6"/>
  <c r="J112" i="6"/>
  <c r="I112" i="6" s="1"/>
  <c r="W111" i="6"/>
  <c r="V111" i="6" s="1"/>
  <c r="T111" i="6"/>
  <c r="P111" i="6"/>
  <c r="O111" i="6"/>
  <c r="M111" i="6"/>
  <c r="L111" i="6"/>
  <c r="J111" i="6"/>
  <c r="I111" i="6"/>
  <c r="P110" i="6"/>
  <c r="W110" i="6" s="1"/>
  <c r="M110" i="6"/>
  <c r="J110" i="6"/>
  <c r="I110" i="6" s="1"/>
  <c r="W109" i="6"/>
  <c r="V109" i="6" s="1"/>
  <c r="T109" i="6"/>
  <c r="S109" i="6"/>
  <c r="R109" i="6"/>
  <c r="P109" i="6"/>
  <c r="O109" i="6"/>
  <c r="M109" i="6"/>
  <c r="L109" i="6"/>
  <c r="J109" i="6"/>
  <c r="I109" i="6"/>
  <c r="P108" i="6"/>
  <c r="M108" i="6"/>
  <c r="J108" i="6"/>
  <c r="I108" i="6" s="1"/>
  <c r="W107" i="6"/>
  <c r="V107" i="6" s="1"/>
  <c r="T107" i="6"/>
  <c r="S107" i="6"/>
  <c r="R107" i="6"/>
  <c r="P107" i="6"/>
  <c r="O107" i="6"/>
  <c r="M107" i="6"/>
  <c r="L107" i="6"/>
  <c r="J107" i="6"/>
  <c r="I107" i="6"/>
  <c r="P106" i="6"/>
  <c r="M106" i="6"/>
  <c r="J106" i="6"/>
  <c r="I106" i="6" s="1"/>
  <c r="W105" i="6"/>
  <c r="V105" i="6" s="1"/>
  <c r="T105" i="6"/>
  <c r="S105" i="6"/>
  <c r="R105" i="6"/>
  <c r="P105" i="6"/>
  <c r="O105" i="6"/>
  <c r="M105" i="6"/>
  <c r="L105" i="6"/>
  <c r="J105" i="6"/>
  <c r="I105" i="6"/>
  <c r="S104" i="6"/>
  <c r="P104" i="6"/>
  <c r="M104" i="6"/>
  <c r="L104" i="6" s="1"/>
  <c r="J104" i="6"/>
  <c r="I104" i="6" s="1"/>
  <c r="W103" i="6"/>
  <c r="V103" i="6" s="1"/>
  <c r="T103" i="6"/>
  <c r="S103" i="6"/>
  <c r="R103" i="6"/>
  <c r="P103" i="6"/>
  <c r="O103" i="6"/>
  <c r="M103" i="6"/>
  <c r="L103" i="6"/>
  <c r="J103" i="6"/>
  <c r="I103" i="6"/>
  <c r="S102" i="6"/>
  <c r="P102" i="6"/>
  <c r="M102" i="6"/>
  <c r="L102" i="6" s="1"/>
  <c r="J102" i="6"/>
  <c r="I102" i="6" s="1"/>
  <c r="W101" i="6"/>
  <c r="V101" i="6" s="1"/>
  <c r="T101" i="6"/>
  <c r="S101" i="6"/>
  <c r="R101" i="6"/>
  <c r="P101" i="6"/>
  <c r="O101" i="6"/>
  <c r="M101" i="6"/>
  <c r="L101" i="6"/>
  <c r="J101" i="6"/>
  <c r="I101" i="6"/>
  <c r="P100" i="6"/>
  <c r="M100" i="6"/>
  <c r="J100" i="6"/>
  <c r="I100" i="6" s="1"/>
  <c r="W99" i="6"/>
  <c r="V99" i="6" s="1"/>
  <c r="T99" i="6"/>
  <c r="S99" i="6"/>
  <c r="R99" i="6"/>
  <c r="P99" i="6"/>
  <c r="O99" i="6"/>
  <c r="M99" i="6"/>
  <c r="L99" i="6"/>
  <c r="J99" i="6"/>
  <c r="I99" i="6"/>
  <c r="S98" i="6"/>
  <c r="P98" i="6"/>
  <c r="M98" i="6"/>
  <c r="L98" i="6" s="1"/>
  <c r="J98" i="6"/>
  <c r="I98" i="6" s="1"/>
  <c r="W97" i="6"/>
  <c r="V97" i="6" s="1"/>
  <c r="T97" i="6"/>
  <c r="P97" i="6"/>
  <c r="O97" i="6"/>
  <c r="M97" i="6"/>
  <c r="L97" i="6"/>
  <c r="J97" i="6"/>
  <c r="I97" i="6"/>
  <c r="S96" i="6"/>
  <c r="P96" i="6"/>
  <c r="M96" i="6"/>
  <c r="L96" i="6" s="1"/>
  <c r="J96" i="6"/>
  <c r="I96" i="6" s="1"/>
  <c r="W95" i="6"/>
  <c r="V95" i="6" s="1"/>
  <c r="T95" i="6"/>
  <c r="P95" i="6"/>
  <c r="O95" i="6"/>
  <c r="M95" i="6"/>
  <c r="L95" i="6"/>
  <c r="J95" i="6"/>
  <c r="I95" i="6"/>
  <c r="P94" i="6"/>
  <c r="M94" i="6"/>
  <c r="J94" i="6"/>
  <c r="I94" i="6" s="1"/>
  <c r="W93" i="6"/>
  <c r="V93" i="6" s="1"/>
  <c r="T93" i="6"/>
  <c r="S93" i="6"/>
  <c r="R93" i="6"/>
  <c r="P93" i="6"/>
  <c r="O93" i="6"/>
  <c r="M93" i="6"/>
  <c r="L93" i="6"/>
  <c r="J93" i="6"/>
  <c r="I93" i="6"/>
  <c r="S92" i="6"/>
  <c r="P92" i="6"/>
  <c r="M92" i="6"/>
  <c r="L92" i="6" s="1"/>
  <c r="J92" i="6"/>
  <c r="I92" i="6" s="1"/>
  <c r="W91" i="6"/>
  <c r="V91" i="6" s="1"/>
  <c r="T91" i="6"/>
  <c r="P91" i="6"/>
  <c r="O91" i="6"/>
  <c r="M91" i="6"/>
  <c r="L91" i="6"/>
  <c r="J91" i="6"/>
  <c r="I91" i="6"/>
  <c r="P90" i="6"/>
  <c r="M90" i="6"/>
  <c r="J90" i="6"/>
  <c r="I90" i="6" s="1"/>
  <c r="W89" i="6"/>
  <c r="V89" i="6" s="1"/>
  <c r="T89" i="6"/>
  <c r="P89" i="6"/>
  <c r="O89" i="6"/>
  <c r="M89" i="6"/>
  <c r="L89" i="6"/>
  <c r="J89" i="6"/>
  <c r="I89" i="6"/>
  <c r="P88" i="6"/>
  <c r="M88" i="6"/>
  <c r="J88" i="6"/>
  <c r="I88" i="6" s="1"/>
  <c r="W87" i="6"/>
  <c r="V87" i="6" s="1"/>
  <c r="T87" i="6"/>
  <c r="S87" i="6"/>
  <c r="R87" i="6"/>
  <c r="P87" i="6"/>
  <c r="O87" i="6"/>
  <c r="M87" i="6"/>
  <c r="L87" i="6"/>
  <c r="J87" i="6"/>
  <c r="I87" i="6"/>
  <c r="S86" i="6"/>
  <c r="P86" i="6"/>
  <c r="M86" i="6"/>
  <c r="L86" i="6" s="1"/>
  <c r="J86" i="6"/>
  <c r="I86" i="6" s="1"/>
  <c r="W85" i="6"/>
  <c r="V85" i="6" s="1"/>
  <c r="T85" i="6"/>
  <c r="P85" i="6"/>
  <c r="O85" i="6"/>
  <c r="M85" i="6"/>
  <c r="L85" i="6"/>
  <c r="J85" i="6"/>
  <c r="I85" i="6"/>
  <c r="S84" i="6"/>
  <c r="P84" i="6"/>
  <c r="M84" i="6"/>
  <c r="L84" i="6" s="1"/>
  <c r="J84" i="6"/>
  <c r="I84" i="6" s="1"/>
  <c r="W83" i="6"/>
  <c r="V83" i="6" s="1"/>
  <c r="T83" i="6"/>
  <c r="P83" i="6"/>
  <c r="O83" i="6"/>
  <c r="M83" i="6"/>
  <c r="L83" i="6"/>
  <c r="J83" i="6"/>
  <c r="I83" i="6"/>
  <c r="S82" i="6"/>
  <c r="P82" i="6"/>
  <c r="M82" i="6"/>
  <c r="L82" i="6" s="1"/>
  <c r="J82" i="6"/>
  <c r="I82" i="6" s="1"/>
  <c r="W81" i="6"/>
  <c r="V81" i="6" s="1"/>
  <c r="T81" i="6"/>
  <c r="S81" i="6"/>
  <c r="R81" i="6"/>
  <c r="P81" i="6"/>
  <c r="O81" i="6"/>
  <c r="M81" i="6"/>
  <c r="L81" i="6"/>
  <c r="J81" i="6"/>
  <c r="I81" i="6"/>
  <c r="P80" i="6"/>
  <c r="M80" i="6"/>
  <c r="J80" i="6"/>
  <c r="I80" i="6" s="1"/>
  <c r="W79" i="6"/>
  <c r="V79" i="6" s="1"/>
  <c r="T79" i="6"/>
  <c r="S79" i="6"/>
  <c r="R79" i="6"/>
  <c r="P79" i="6"/>
  <c r="O79" i="6"/>
  <c r="M79" i="6"/>
  <c r="L79" i="6"/>
  <c r="J79" i="6"/>
  <c r="I79" i="6"/>
  <c r="S78" i="6"/>
  <c r="P78" i="6"/>
  <c r="M78" i="6"/>
  <c r="L78" i="6" s="1"/>
  <c r="J78" i="6"/>
  <c r="I78" i="6" s="1"/>
  <c r="W77" i="6"/>
  <c r="V77" i="6" s="1"/>
  <c r="T77" i="6"/>
  <c r="S77" i="6"/>
  <c r="R77" i="6"/>
  <c r="P77" i="6"/>
  <c r="O77" i="6"/>
  <c r="M77" i="6"/>
  <c r="L77" i="6"/>
  <c r="J77" i="6"/>
  <c r="I77" i="6"/>
  <c r="P76" i="6"/>
  <c r="M76" i="6"/>
  <c r="J76" i="6"/>
  <c r="I76" i="6" s="1"/>
  <c r="Z75" i="6"/>
  <c r="S75" i="6"/>
  <c r="P75" i="6"/>
  <c r="M75" i="6"/>
  <c r="L75" i="6" s="1"/>
  <c r="J75" i="6"/>
  <c r="I75" i="6" s="1"/>
  <c r="W74" i="6"/>
  <c r="V74" i="6" s="1"/>
  <c r="T74" i="6"/>
  <c r="P74" i="6"/>
  <c r="O74" i="6"/>
  <c r="M74" i="6"/>
  <c r="L74" i="6"/>
  <c r="J74" i="6"/>
  <c r="I74" i="6"/>
  <c r="P73" i="6"/>
  <c r="M73" i="6"/>
  <c r="J73" i="6"/>
  <c r="I73" i="6" s="1"/>
  <c r="W72" i="6"/>
  <c r="V72" i="6" s="1"/>
  <c r="T72" i="6"/>
  <c r="P72" i="6"/>
  <c r="O72" i="6"/>
  <c r="M72" i="6"/>
  <c r="L72" i="6"/>
  <c r="J72" i="6"/>
  <c r="I72" i="6"/>
  <c r="S71" i="6"/>
  <c r="P71" i="6"/>
  <c r="M71" i="6"/>
  <c r="L71" i="6" s="1"/>
  <c r="J71" i="6"/>
  <c r="I71" i="6" s="1"/>
  <c r="W70" i="6"/>
  <c r="V70" i="6"/>
  <c r="T70" i="6"/>
  <c r="P70" i="6"/>
  <c r="O70" i="6"/>
  <c r="M70" i="6"/>
  <c r="L70" i="6"/>
  <c r="J70" i="6"/>
  <c r="I70" i="6"/>
  <c r="W69" i="6"/>
  <c r="V69" i="6" s="1"/>
  <c r="P69" i="6"/>
  <c r="O69" i="6" s="1"/>
  <c r="M69" i="6"/>
  <c r="J69" i="6"/>
  <c r="I69" i="6" s="1"/>
  <c r="W68" i="6"/>
  <c r="V68" i="6" s="1"/>
  <c r="S68" i="6"/>
  <c r="R68" i="6"/>
  <c r="P68" i="6"/>
  <c r="O68" i="6"/>
  <c r="M68" i="6"/>
  <c r="L68" i="6" s="1"/>
  <c r="J68" i="6"/>
  <c r="I68" i="6"/>
  <c r="V67" i="6"/>
  <c r="P67" i="6"/>
  <c r="W67" i="6" s="1"/>
  <c r="M67" i="6"/>
  <c r="J67" i="6"/>
  <c r="I67" i="6" s="1"/>
  <c r="S66" i="6"/>
  <c r="W66" i="6" s="1"/>
  <c r="V66" i="6" s="1"/>
  <c r="R66" i="6"/>
  <c r="P66" i="6"/>
  <c r="O66" i="6"/>
  <c r="M66" i="6"/>
  <c r="L66" i="6"/>
  <c r="J66" i="6"/>
  <c r="I66" i="6"/>
  <c r="W65" i="6"/>
  <c r="V65" i="6"/>
  <c r="S65" i="6"/>
  <c r="P65" i="6"/>
  <c r="O65" i="6" s="1"/>
  <c r="M65" i="6"/>
  <c r="L65" i="6"/>
  <c r="J65" i="6"/>
  <c r="I65" i="6" s="1"/>
  <c r="W64" i="6"/>
  <c r="V64" i="6" s="1"/>
  <c r="T64" i="6"/>
  <c r="P64" i="6"/>
  <c r="O64" i="6"/>
  <c r="M64" i="6"/>
  <c r="L64" i="6"/>
  <c r="J64" i="6"/>
  <c r="I64" i="6"/>
  <c r="P63" i="6"/>
  <c r="W63" i="6" s="1"/>
  <c r="V63" i="6" s="1"/>
  <c r="O63" i="6"/>
  <c r="M63" i="6"/>
  <c r="J63" i="6"/>
  <c r="I63" i="6" s="1"/>
  <c r="W62" i="6"/>
  <c r="V62" i="6" s="1"/>
  <c r="T62" i="6"/>
  <c r="S62" i="6"/>
  <c r="R62" i="6" s="1"/>
  <c r="P62" i="6"/>
  <c r="O62" i="6"/>
  <c r="M62" i="6"/>
  <c r="L62" i="6"/>
  <c r="J62" i="6"/>
  <c r="I62" i="6"/>
  <c r="S61" i="6"/>
  <c r="P61" i="6"/>
  <c r="O61" i="6" s="1"/>
  <c r="M61" i="6"/>
  <c r="L61" i="6" s="1"/>
  <c r="J61" i="6"/>
  <c r="I61" i="6" s="1"/>
  <c r="W60" i="6"/>
  <c r="V60" i="6" s="1"/>
  <c r="P60" i="6"/>
  <c r="O60" i="6"/>
  <c r="M60" i="6"/>
  <c r="T60" i="6" s="1"/>
  <c r="J60" i="6"/>
  <c r="I60" i="6"/>
  <c r="V59" i="6"/>
  <c r="P59" i="6"/>
  <c r="W59" i="6" s="1"/>
  <c r="M59" i="6"/>
  <c r="J59" i="6"/>
  <c r="I59" i="6" s="1"/>
  <c r="T58" i="6"/>
  <c r="P58" i="6"/>
  <c r="W58" i="6" s="1"/>
  <c r="V58" i="6" s="1"/>
  <c r="O58" i="6"/>
  <c r="M58" i="6"/>
  <c r="L58" i="6"/>
  <c r="J58" i="6"/>
  <c r="I58" i="6"/>
  <c r="S57" i="6"/>
  <c r="T57" i="6" s="1"/>
  <c r="R57" i="6"/>
  <c r="P57" i="6"/>
  <c r="O57" i="6" s="1"/>
  <c r="M57" i="6"/>
  <c r="L57" i="6"/>
  <c r="J57" i="6"/>
  <c r="I57" i="6" s="1"/>
  <c r="W56" i="6"/>
  <c r="V56" i="6"/>
  <c r="P56" i="6"/>
  <c r="O56" i="6"/>
  <c r="M56" i="6"/>
  <c r="T56" i="6" s="1"/>
  <c r="J56" i="6"/>
  <c r="I56" i="6"/>
  <c r="W55" i="6"/>
  <c r="V55" i="6" s="1"/>
  <c r="S55" i="6"/>
  <c r="T55" i="6" s="1"/>
  <c r="R55" i="6"/>
  <c r="P55" i="6"/>
  <c r="O55" i="6" s="1"/>
  <c r="M55" i="6"/>
  <c r="L55" i="6"/>
  <c r="J55" i="6"/>
  <c r="I55" i="6" s="1"/>
  <c r="W54" i="6"/>
  <c r="V54" i="6"/>
  <c r="P54" i="6"/>
  <c r="O54" i="6"/>
  <c r="M54" i="6"/>
  <c r="L54" i="6" s="1"/>
  <c r="J54" i="6"/>
  <c r="I54" i="6"/>
  <c r="W53" i="6"/>
  <c r="V53" i="6" s="1"/>
  <c r="P53" i="6"/>
  <c r="O53" i="6"/>
  <c r="M53" i="6"/>
  <c r="T53" i="6" s="1"/>
  <c r="J53" i="6"/>
  <c r="I53" i="6"/>
  <c r="T52" i="6"/>
  <c r="P52" i="6"/>
  <c r="O52" i="6" s="1"/>
  <c r="M52" i="6"/>
  <c r="L52" i="6"/>
  <c r="J52" i="6"/>
  <c r="I52" i="6" s="1"/>
  <c r="T51" i="6"/>
  <c r="S51" i="6"/>
  <c r="R51" i="6" s="1"/>
  <c r="P51" i="6"/>
  <c r="W51" i="6" s="1"/>
  <c r="V51" i="6" s="1"/>
  <c r="O51" i="6"/>
  <c r="M51" i="6"/>
  <c r="L51" i="6" s="1"/>
  <c r="J51" i="6"/>
  <c r="I51" i="6"/>
  <c r="S50" i="6"/>
  <c r="W50" i="6" s="1"/>
  <c r="V50" i="6" s="1"/>
  <c r="P50" i="6"/>
  <c r="O50" i="6"/>
  <c r="M50" i="6"/>
  <c r="L50" i="6" s="1"/>
  <c r="J50" i="6"/>
  <c r="I50" i="6"/>
  <c r="W49" i="6"/>
  <c r="V49" i="6" s="1"/>
  <c r="P49" i="6"/>
  <c r="O49" i="6"/>
  <c r="M49" i="6"/>
  <c r="T49" i="6" s="1"/>
  <c r="J49" i="6"/>
  <c r="I49" i="6"/>
  <c r="T48" i="6"/>
  <c r="R48" i="6"/>
  <c r="P48" i="6"/>
  <c r="O48" i="6" s="1"/>
  <c r="M48" i="6"/>
  <c r="L48" i="6"/>
  <c r="J48" i="6"/>
  <c r="I48" i="6" s="1"/>
  <c r="W47" i="6"/>
  <c r="V47" i="6"/>
  <c r="P47" i="6"/>
  <c r="O47" i="6"/>
  <c r="M47" i="6"/>
  <c r="T47" i="6" s="1"/>
  <c r="J47" i="6"/>
  <c r="I47" i="6"/>
  <c r="W46" i="6"/>
  <c r="V46" i="6" s="1"/>
  <c r="S46" i="6"/>
  <c r="T46" i="6" s="1"/>
  <c r="R46" i="6"/>
  <c r="P46" i="6"/>
  <c r="O46" i="6" s="1"/>
  <c r="M46" i="6"/>
  <c r="L46" i="6"/>
  <c r="J46" i="6"/>
  <c r="I46" i="6" s="1"/>
  <c r="T45" i="6"/>
  <c r="S45" i="6"/>
  <c r="R45" i="6"/>
  <c r="P45" i="6"/>
  <c r="O45" i="6" s="1"/>
  <c r="M45" i="6"/>
  <c r="L45" i="6"/>
  <c r="J45" i="6"/>
  <c r="I45" i="6" s="1"/>
  <c r="T44" i="6"/>
  <c r="P44" i="6"/>
  <c r="W44" i="6" s="1"/>
  <c r="V44" i="6" s="1"/>
  <c r="M44" i="6"/>
  <c r="L44" i="6"/>
  <c r="J44" i="6"/>
  <c r="I44" i="6" s="1"/>
  <c r="W43" i="6"/>
  <c r="V43" i="6"/>
  <c r="P43" i="6"/>
  <c r="O43" i="6"/>
  <c r="M43" i="6"/>
  <c r="T43" i="6" s="1"/>
  <c r="J43" i="6"/>
  <c r="I43" i="6"/>
  <c r="W42" i="6"/>
  <c r="V42" i="6" s="1"/>
  <c r="S42" i="6"/>
  <c r="T42" i="6" s="1"/>
  <c r="R42" i="6"/>
  <c r="P42" i="6"/>
  <c r="O42" i="6" s="1"/>
  <c r="M42" i="6"/>
  <c r="L42" i="6"/>
  <c r="J42" i="6"/>
  <c r="I42" i="6" s="1"/>
  <c r="T41" i="6"/>
  <c r="S41" i="6"/>
  <c r="R41" i="6"/>
  <c r="P41" i="6"/>
  <c r="O41" i="6" s="1"/>
  <c r="M41" i="6"/>
  <c r="L41" i="6"/>
  <c r="J41" i="6"/>
  <c r="I41" i="6" s="1"/>
  <c r="T40" i="6"/>
  <c r="S40" i="6"/>
  <c r="R40" i="6" s="1"/>
  <c r="P40" i="6"/>
  <c r="W40" i="6" s="1"/>
  <c r="V40" i="6" s="1"/>
  <c r="O40" i="6"/>
  <c r="M40" i="6"/>
  <c r="L40" i="6" s="1"/>
  <c r="J40" i="6"/>
  <c r="I40" i="6"/>
  <c r="T39" i="6"/>
  <c r="P39" i="6"/>
  <c r="W39" i="6" s="1"/>
  <c r="V39" i="6" s="1"/>
  <c r="M39" i="6"/>
  <c r="L39" i="6"/>
  <c r="J39" i="6"/>
  <c r="I39" i="6" s="1"/>
  <c r="T38" i="6"/>
  <c r="P38" i="6"/>
  <c r="O38" i="6" s="1"/>
  <c r="M38" i="6"/>
  <c r="L38" i="6"/>
  <c r="J38" i="6"/>
  <c r="I38" i="6" s="1"/>
  <c r="W37" i="6"/>
  <c r="V37" i="6"/>
  <c r="T37" i="6"/>
  <c r="P37" i="6"/>
  <c r="O37" i="6"/>
  <c r="L37" i="6"/>
  <c r="I37" i="6"/>
  <c r="T36" i="6"/>
  <c r="P36" i="6"/>
  <c r="O36" i="6" s="1"/>
  <c r="M36" i="6"/>
  <c r="L36" i="6"/>
  <c r="J36" i="6"/>
  <c r="I36" i="6" s="1"/>
  <c r="T35" i="6"/>
  <c r="S35" i="6"/>
  <c r="R35" i="6"/>
  <c r="P35" i="6"/>
  <c r="O35" i="6" s="1"/>
  <c r="M35" i="6"/>
  <c r="L35" i="6"/>
  <c r="J35" i="6"/>
  <c r="I35" i="6" s="1"/>
  <c r="T34" i="6"/>
  <c r="P34" i="6"/>
  <c r="W34" i="6" s="1"/>
  <c r="V34" i="6" s="1"/>
  <c r="M34" i="6"/>
  <c r="L34" i="6"/>
  <c r="J34" i="6"/>
  <c r="I34" i="6" s="1"/>
  <c r="W33" i="6"/>
  <c r="V33" i="6"/>
  <c r="P33" i="6"/>
  <c r="O33" i="6"/>
  <c r="M33" i="6"/>
  <c r="T33" i="6" s="1"/>
  <c r="J33" i="6"/>
  <c r="I33" i="6"/>
  <c r="W32" i="6"/>
  <c r="V32" i="6" s="1"/>
  <c r="S32" i="6"/>
  <c r="T32" i="6" s="1"/>
  <c r="R32" i="6"/>
  <c r="P32" i="6"/>
  <c r="O32" i="6" s="1"/>
  <c r="M32" i="6"/>
  <c r="L32" i="6"/>
  <c r="J32" i="6"/>
  <c r="I32" i="6" s="1"/>
  <c r="W31" i="6"/>
  <c r="V31" i="6"/>
  <c r="P31" i="6"/>
  <c r="O31" i="6"/>
  <c r="M31" i="6"/>
  <c r="L31" i="6" s="1"/>
  <c r="J31" i="6"/>
  <c r="I31" i="6"/>
  <c r="W30" i="6"/>
  <c r="V30" i="6" s="1"/>
  <c r="P30" i="6"/>
  <c r="O30" i="6"/>
  <c r="M30" i="6"/>
  <c r="T30" i="6" s="1"/>
  <c r="J30" i="6"/>
  <c r="I30" i="6"/>
  <c r="T29" i="6"/>
  <c r="P29" i="6"/>
  <c r="O29" i="6" s="1"/>
  <c r="M29" i="6"/>
  <c r="L29" i="6"/>
  <c r="J29" i="6"/>
  <c r="I29" i="6" s="1"/>
  <c r="T28" i="6"/>
  <c r="P28" i="6"/>
  <c r="W28" i="6" s="1"/>
  <c r="V28" i="6" s="1"/>
  <c r="M28" i="6"/>
  <c r="L28" i="6"/>
  <c r="J28" i="6"/>
  <c r="I28" i="6" s="1"/>
  <c r="W27" i="6"/>
  <c r="V27" i="6"/>
  <c r="P27" i="6"/>
  <c r="O27" i="6"/>
  <c r="M27" i="6"/>
  <c r="T27" i="6" s="1"/>
  <c r="J27" i="6"/>
  <c r="I27" i="6"/>
  <c r="W26" i="6"/>
  <c r="V26" i="6" s="1"/>
  <c r="P26" i="6"/>
  <c r="O26" i="6"/>
  <c r="M26" i="6"/>
  <c r="L26" i="6" s="1"/>
  <c r="J26" i="6"/>
  <c r="I26" i="6"/>
  <c r="S25" i="6"/>
  <c r="W25" i="6" s="1"/>
  <c r="V25" i="6" s="1"/>
  <c r="P25" i="6"/>
  <c r="O25" i="6"/>
  <c r="M25" i="6"/>
  <c r="L25" i="6" s="1"/>
  <c r="J25" i="6"/>
  <c r="I25" i="6"/>
  <c r="W24" i="6"/>
  <c r="V24" i="6" s="1"/>
  <c r="P24" i="6"/>
  <c r="O24" i="6"/>
  <c r="M24" i="6"/>
  <c r="T24" i="6" s="1"/>
  <c r="J24" i="6"/>
  <c r="I24" i="6"/>
  <c r="S23" i="6"/>
  <c r="T23" i="6" s="1"/>
  <c r="P23" i="6"/>
  <c r="O23" i="6"/>
  <c r="M23" i="6"/>
  <c r="L23" i="6" s="1"/>
  <c r="J23" i="6"/>
  <c r="I23" i="6"/>
  <c r="W22" i="6"/>
  <c r="V22" i="6" s="1"/>
  <c r="P22" i="6"/>
  <c r="O22" i="6"/>
  <c r="M22" i="6"/>
  <c r="L22" i="6" s="1"/>
  <c r="J22" i="6"/>
  <c r="I22" i="6"/>
  <c r="T21" i="6"/>
  <c r="P21" i="6"/>
  <c r="W21" i="6" s="1"/>
  <c r="V21" i="6" s="1"/>
  <c r="M21" i="6"/>
  <c r="L21" i="6"/>
  <c r="J21" i="6"/>
  <c r="I21" i="6" s="1"/>
  <c r="T20" i="6"/>
  <c r="S20" i="6"/>
  <c r="R20" i="6" s="1"/>
  <c r="P20" i="6"/>
  <c r="W20" i="6" s="1"/>
  <c r="V20" i="6" s="1"/>
  <c r="O20" i="6"/>
  <c r="M20" i="6"/>
  <c r="L20" i="6" s="1"/>
  <c r="J20" i="6"/>
  <c r="I20" i="6"/>
  <c r="S19" i="6"/>
  <c r="T19" i="6" s="1"/>
  <c r="P19" i="6"/>
  <c r="O19" i="6"/>
  <c r="M19" i="6"/>
  <c r="L19" i="6" s="1"/>
  <c r="J19" i="6"/>
  <c r="I19" i="6"/>
  <c r="W18" i="6"/>
  <c r="V18" i="6" s="1"/>
  <c r="S18" i="6"/>
  <c r="T18" i="6" s="1"/>
  <c r="R18" i="6"/>
  <c r="P18" i="6"/>
  <c r="O18" i="6" s="1"/>
  <c r="M18" i="6"/>
  <c r="L18" i="6"/>
  <c r="J18" i="6"/>
  <c r="I18" i="6" s="1"/>
  <c r="W17" i="6"/>
  <c r="V17" i="6"/>
  <c r="P17" i="6"/>
  <c r="O17" i="6"/>
  <c r="M17" i="6"/>
  <c r="L17" i="6" s="1"/>
  <c r="J17" i="6"/>
  <c r="I17" i="6"/>
  <c r="R16" i="6"/>
  <c r="P16" i="6"/>
  <c r="O16" i="6" s="1"/>
  <c r="M16" i="6"/>
  <c r="T16" i="6" s="1"/>
  <c r="L16" i="6"/>
  <c r="J16" i="6"/>
  <c r="I16" i="6" s="1"/>
  <c r="T15" i="6"/>
  <c r="P15" i="6"/>
  <c r="W15" i="6" s="1"/>
  <c r="V15" i="6" s="1"/>
  <c r="M15" i="6"/>
  <c r="L15" i="6"/>
  <c r="J15" i="6"/>
  <c r="I15" i="6" s="1"/>
  <c r="T14" i="6"/>
  <c r="S14" i="6"/>
  <c r="R14" i="6"/>
  <c r="P14" i="6"/>
  <c r="W14" i="6" s="1"/>
  <c r="V14" i="6" s="1"/>
  <c r="M14" i="6"/>
  <c r="L14" i="6"/>
  <c r="J14" i="6"/>
  <c r="I14" i="6" s="1"/>
  <c r="T13" i="6"/>
  <c r="P13" i="6"/>
  <c r="O13" i="6" s="1"/>
  <c r="M13" i="6"/>
  <c r="L13" i="6"/>
  <c r="J13" i="6"/>
  <c r="I13" i="6" s="1"/>
  <c r="W12" i="6"/>
  <c r="V12" i="6"/>
  <c r="P12" i="6"/>
  <c r="O12" i="6"/>
  <c r="M12" i="6"/>
  <c r="L12" i="6" s="1"/>
  <c r="J12" i="6"/>
  <c r="I12" i="6"/>
  <c r="W11" i="6"/>
  <c r="V11" i="6" s="1"/>
  <c r="P11" i="6"/>
  <c r="O11" i="6"/>
  <c r="M11" i="6"/>
  <c r="T11" i="6" s="1"/>
  <c r="J11" i="6"/>
  <c r="I11" i="6"/>
  <c r="T10" i="6"/>
  <c r="P10" i="6"/>
  <c r="O10" i="6" s="1"/>
  <c r="M10" i="6"/>
  <c r="L10" i="6"/>
  <c r="J10" i="6"/>
  <c r="I10" i="6" s="1"/>
  <c r="Z9" i="6"/>
  <c r="S9" i="6"/>
  <c r="R9" i="6"/>
  <c r="P9" i="6"/>
  <c r="O9" i="6" s="1"/>
  <c r="M9" i="6"/>
  <c r="T9" i="6" s="1"/>
  <c r="L9" i="6"/>
  <c r="J9" i="6"/>
  <c r="I9" i="6" s="1"/>
  <c r="T8" i="6"/>
  <c r="P8" i="6"/>
  <c r="O8" i="6" s="1"/>
  <c r="M8" i="6"/>
  <c r="L8" i="6"/>
  <c r="J8" i="6"/>
  <c r="I8" i="6" s="1"/>
  <c r="T7" i="6"/>
  <c r="S7" i="6"/>
  <c r="R7" i="6"/>
  <c r="P7" i="6"/>
  <c r="O7" i="6" s="1"/>
  <c r="M7" i="6"/>
  <c r="L7" i="6"/>
  <c r="J7" i="6"/>
  <c r="I7" i="6" s="1"/>
  <c r="W6" i="6"/>
  <c r="V6" i="6"/>
  <c r="T6" i="6"/>
  <c r="P6" i="6"/>
  <c r="O6" i="6" s="1"/>
  <c r="M6" i="6"/>
  <c r="L6" i="6"/>
  <c r="J6" i="6"/>
  <c r="I6" i="6" s="1"/>
  <c r="W5" i="6"/>
  <c r="V5" i="6"/>
  <c r="P5" i="6"/>
  <c r="O5" i="6"/>
  <c r="M5" i="6"/>
  <c r="T5" i="6" s="1"/>
  <c r="J5" i="6"/>
  <c r="I5" i="6"/>
  <c r="W4" i="6"/>
  <c r="V4" i="6" s="1"/>
  <c r="P4" i="6"/>
  <c r="O4" i="6"/>
  <c r="M4" i="6"/>
  <c r="L4" i="6" s="1"/>
  <c r="J4" i="6"/>
  <c r="I4" i="6"/>
  <c r="T3" i="6"/>
  <c r="P3" i="6"/>
  <c r="W3" i="6" s="1"/>
  <c r="V3" i="6" s="1"/>
  <c r="M3" i="6"/>
  <c r="L3" i="6"/>
  <c r="J3" i="6"/>
  <c r="I3" i="6" s="1"/>
  <c r="T2" i="6"/>
  <c r="P2" i="6"/>
  <c r="M2" i="6"/>
  <c r="L2" i="6"/>
  <c r="J2" i="6"/>
  <c r="I2" i="6" s="1"/>
  <c r="I158" i="6" l="1"/>
  <c r="W9" i="6"/>
  <c r="V9" i="6" s="1"/>
  <c r="T69" i="6"/>
  <c r="L69" i="6"/>
  <c r="T100" i="6"/>
  <c r="L100" i="6"/>
  <c r="O150" i="6"/>
  <c r="W150" i="6"/>
  <c r="V150" i="6" s="1"/>
  <c r="P158" i="6"/>
  <c r="O3" i="6"/>
  <c r="L5" i="6"/>
  <c r="W10" i="6"/>
  <c r="V10" i="6" s="1"/>
  <c r="T12" i="6"/>
  <c r="O14" i="6"/>
  <c r="T17" i="6"/>
  <c r="W19" i="6"/>
  <c r="V19" i="6" s="1"/>
  <c r="O21" i="6"/>
  <c r="W23" i="6"/>
  <c r="V23" i="6" s="1"/>
  <c r="R25" i="6"/>
  <c r="L27" i="6"/>
  <c r="W29" i="6"/>
  <c r="V29" i="6" s="1"/>
  <c r="T31" i="6"/>
  <c r="L33" i="6"/>
  <c r="O39" i="6"/>
  <c r="L43" i="6"/>
  <c r="L47" i="6"/>
  <c r="W48" i="6"/>
  <c r="V48" i="6" s="1"/>
  <c r="R50" i="6"/>
  <c r="W52" i="6"/>
  <c r="V52" i="6" s="1"/>
  <c r="T54" i="6"/>
  <c r="L56" i="6"/>
  <c r="L60" i="6"/>
  <c r="L63" i="6"/>
  <c r="T63" i="6"/>
  <c r="T65" i="6"/>
  <c r="R65" i="6"/>
  <c r="T80" i="6"/>
  <c r="L80" i="6"/>
  <c r="T82" i="6"/>
  <c r="R82" i="6"/>
  <c r="O88" i="6"/>
  <c r="W88" i="6"/>
  <c r="V88" i="6" s="1"/>
  <c r="W92" i="6"/>
  <c r="V92" i="6" s="1"/>
  <c r="O92" i="6"/>
  <c r="O98" i="6"/>
  <c r="W98" i="6"/>
  <c r="V98" i="6" s="1"/>
  <c r="L108" i="6"/>
  <c r="T108" i="6"/>
  <c r="T114" i="6"/>
  <c r="R114" i="6"/>
  <c r="T132" i="6"/>
  <c r="R132" i="6"/>
  <c r="O136" i="6"/>
  <c r="W136" i="6"/>
  <c r="V136" i="6" s="1"/>
  <c r="O154" i="6"/>
  <c r="W154" i="6"/>
  <c r="V154" i="6" s="1"/>
  <c r="J158" i="6"/>
  <c r="W16" i="6"/>
  <c r="V16" i="6" s="1"/>
  <c r="T73" i="6"/>
  <c r="L73" i="6"/>
  <c r="O86" i="6"/>
  <c r="W86" i="6"/>
  <c r="V86" i="6" s="1"/>
  <c r="O108" i="6"/>
  <c r="W108" i="6"/>
  <c r="V108" i="6" s="1"/>
  <c r="W35" i="6"/>
  <c r="V35" i="6" s="1"/>
  <c r="W41" i="6"/>
  <c r="V41" i="6" s="1"/>
  <c r="W45" i="6"/>
  <c r="V45" i="6" s="1"/>
  <c r="T50" i="6"/>
  <c r="L59" i="6"/>
  <c r="T59" i="6"/>
  <c r="T61" i="6"/>
  <c r="R61" i="6"/>
  <c r="T68" i="6"/>
  <c r="W73" i="6"/>
  <c r="V73" i="6" s="1"/>
  <c r="O73" i="6"/>
  <c r="O78" i="6"/>
  <c r="W78" i="6"/>
  <c r="V78" i="6" s="1"/>
  <c r="T86" i="6"/>
  <c r="R86" i="6"/>
  <c r="T106" i="6"/>
  <c r="L106" i="6"/>
  <c r="T112" i="6"/>
  <c r="L112" i="6"/>
  <c r="O120" i="6"/>
  <c r="W120" i="6"/>
  <c r="V120" i="6" s="1"/>
  <c r="T134" i="6"/>
  <c r="L134" i="6"/>
  <c r="O140" i="6"/>
  <c r="W140" i="6"/>
  <c r="V140" i="6" s="1"/>
  <c r="W80" i="6"/>
  <c r="V80" i="6" s="1"/>
  <c r="O80" i="6"/>
  <c r="R98" i="6"/>
  <c r="T98" i="6"/>
  <c r="T130" i="6"/>
  <c r="L130" i="6"/>
  <c r="W7" i="6"/>
  <c r="V7" i="6" s="1"/>
  <c r="T25" i="6"/>
  <c r="W2" i="6"/>
  <c r="T4" i="6"/>
  <c r="W8" i="6"/>
  <c r="V8" i="6" s="1"/>
  <c r="L11" i="6"/>
  <c r="L158" i="6" s="1"/>
  <c r="W13" i="6"/>
  <c r="V13" i="6" s="1"/>
  <c r="O15" i="6"/>
  <c r="T22" i="6"/>
  <c r="L24" i="6"/>
  <c r="T26" i="6"/>
  <c r="O28" i="6"/>
  <c r="L30" i="6"/>
  <c r="O34" i="6"/>
  <c r="W36" i="6"/>
  <c r="V36" i="6" s="1"/>
  <c r="W38" i="6"/>
  <c r="V38" i="6" s="1"/>
  <c r="O44" i="6"/>
  <c r="L49" i="6"/>
  <c r="L53" i="6"/>
  <c r="O59" i="6"/>
  <c r="T66" i="6"/>
  <c r="L76" i="6"/>
  <c r="T76" i="6"/>
  <c r="R78" i="6"/>
  <c r="T78" i="6"/>
  <c r="L90" i="6"/>
  <c r="T90" i="6"/>
  <c r="W96" i="6"/>
  <c r="V96" i="6" s="1"/>
  <c r="O96" i="6"/>
  <c r="W106" i="6"/>
  <c r="V106" i="6" s="1"/>
  <c r="O106" i="6"/>
  <c r="O112" i="6"/>
  <c r="W112" i="6"/>
  <c r="V112" i="6" s="1"/>
  <c r="R126" i="6"/>
  <c r="T126" i="6"/>
  <c r="T152" i="6"/>
  <c r="T92" i="6"/>
  <c r="R92" i="6"/>
  <c r="R19" i="6"/>
  <c r="R158" i="6" s="1"/>
  <c r="R23" i="6"/>
  <c r="W57" i="6"/>
  <c r="V57" i="6" s="1"/>
  <c r="W61" i="6"/>
  <c r="V61" i="6" s="1"/>
  <c r="W76" i="6"/>
  <c r="V76" i="6" s="1"/>
  <c r="O76" i="6"/>
  <c r="O84" i="6"/>
  <c r="W84" i="6"/>
  <c r="V84" i="6" s="1"/>
  <c r="O90" i="6"/>
  <c r="W90" i="6"/>
  <c r="V90" i="6" s="1"/>
  <c r="T96" i="6"/>
  <c r="R96" i="6"/>
  <c r="O104" i="6"/>
  <c r="W104" i="6"/>
  <c r="V104" i="6" s="1"/>
  <c r="O124" i="6"/>
  <c r="W124" i="6"/>
  <c r="V124" i="6" s="1"/>
  <c r="O71" i="6"/>
  <c r="W71" i="6"/>
  <c r="V71" i="6" s="1"/>
  <c r="O102" i="6"/>
  <c r="W102" i="6"/>
  <c r="V102" i="6" s="1"/>
  <c r="R104" i="6"/>
  <c r="T104" i="6"/>
  <c r="T124" i="6"/>
  <c r="R124" i="6"/>
  <c r="L144" i="6"/>
  <c r="T144" i="6"/>
  <c r="T84" i="6"/>
  <c r="R84" i="6"/>
  <c r="T71" i="6"/>
  <c r="R71" i="6"/>
  <c r="O75" i="6"/>
  <c r="W75" i="6"/>
  <c r="V75" i="6" s="1"/>
  <c r="R156" i="6"/>
  <c r="T156" i="6"/>
  <c r="M158" i="6"/>
  <c r="L67" i="6"/>
  <c r="T67" i="6"/>
  <c r="L94" i="6"/>
  <c r="T94" i="6"/>
  <c r="T102" i="6"/>
  <c r="R102" i="6"/>
  <c r="T110" i="6"/>
  <c r="L110" i="6"/>
  <c r="O110" i="6" s="1"/>
  <c r="V110" i="6" s="1"/>
  <c r="W122" i="6"/>
  <c r="V122" i="6" s="1"/>
  <c r="O122" i="6"/>
  <c r="L128" i="6"/>
  <c r="T128" i="6"/>
  <c r="O2" i="6"/>
  <c r="S158" i="6"/>
  <c r="Z158" i="6"/>
  <c r="O67" i="6"/>
  <c r="R75" i="6"/>
  <c r="T75" i="6"/>
  <c r="O82" i="6"/>
  <c r="W82" i="6"/>
  <c r="V82" i="6" s="1"/>
  <c r="T88" i="6"/>
  <c r="L88" i="6"/>
  <c r="O94" i="6"/>
  <c r="W94" i="6"/>
  <c r="V94" i="6" s="1"/>
  <c r="W100" i="6"/>
  <c r="V100" i="6" s="1"/>
  <c r="O100" i="6"/>
  <c r="O114" i="6"/>
  <c r="W114" i="6"/>
  <c r="V114" i="6" s="1"/>
  <c r="R116" i="6"/>
  <c r="T116" i="6"/>
  <c r="T122" i="6"/>
  <c r="W128" i="6"/>
  <c r="V128" i="6" s="1"/>
  <c r="O128" i="6"/>
  <c r="O132" i="6"/>
  <c r="W132" i="6"/>
  <c r="V132" i="6" s="1"/>
  <c r="W118" i="6"/>
  <c r="V118" i="6" s="1"/>
  <c r="T120" i="6"/>
  <c r="T136" i="6"/>
  <c r="L138" i="6"/>
  <c r="T140" i="6"/>
  <c r="W142" i="6"/>
  <c r="V142" i="6" s="1"/>
  <c r="O144" i="6"/>
  <c r="W146" i="6"/>
  <c r="V146" i="6" s="1"/>
  <c r="O148" i="6"/>
  <c r="O152" i="6"/>
  <c r="R154" i="6"/>
  <c r="W116" i="6"/>
  <c r="V116" i="6" s="1"/>
  <c r="R122" i="6"/>
  <c r="W126" i="6"/>
  <c r="V126" i="6" s="1"/>
  <c r="O130" i="6"/>
  <c r="O134" i="6"/>
  <c r="O138" i="6"/>
  <c r="R148" i="6"/>
  <c r="R152" i="6"/>
  <c r="W156" i="6"/>
  <c r="V156" i="6" s="1"/>
  <c r="R118" i="6"/>
  <c r="R142" i="6"/>
  <c r="R146" i="6"/>
  <c r="O158" i="6" l="1"/>
  <c r="W158" i="6"/>
  <c r="V2" i="6"/>
  <c r="V158" i="6" s="1"/>
  <c r="O254" i="5" l="1"/>
  <c r="Q254" i="5" s="1"/>
  <c r="M254" i="5"/>
  <c r="K254" i="5"/>
  <c r="I254" i="5"/>
  <c r="O253" i="5"/>
  <c r="M253" i="5"/>
  <c r="Q253" i="5" s="1"/>
  <c r="K253" i="5"/>
  <c r="I253" i="5"/>
  <c r="O252" i="5"/>
  <c r="M252" i="5"/>
  <c r="Q252" i="5" s="1"/>
  <c r="K252" i="5"/>
  <c r="I252" i="5"/>
  <c r="M251" i="5"/>
  <c r="Q251" i="5" s="1"/>
  <c r="K251" i="5"/>
  <c r="I251" i="5"/>
  <c r="O250" i="5"/>
  <c r="Q250" i="5" s="1"/>
  <c r="M250" i="5"/>
  <c r="K250" i="5"/>
  <c r="I250" i="5"/>
  <c r="O249" i="5"/>
  <c r="Q249" i="5" s="1"/>
  <c r="M249" i="5"/>
  <c r="K249" i="5"/>
  <c r="I249" i="5"/>
  <c r="O248" i="5"/>
  <c r="M248" i="5"/>
  <c r="Q248" i="5" s="1"/>
  <c r="K248" i="5"/>
  <c r="I248" i="5"/>
  <c r="M247" i="5"/>
  <c r="Q247" i="5" s="1"/>
  <c r="K247" i="5"/>
  <c r="I247" i="5"/>
  <c r="O246" i="5"/>
  <c r="M246" i="5"/>
  <c r="Q246" i="5" s="1"/>
  <c r="K246" i="5"/>
  <c r="I246" i="5"/>
  <c r="O245" i="5"/>
  <c r="Q245" i="5" s="1"/>
  <c r="M245" i="5"/>
  <c r="K245" i="5"/>
  <c r="I245" i="5"/>
  <c r="O244" i="5"/>
  <c r="Q244" i="5" s="1"/>
  <c r="M244" i="5"/>
  <c r="K244" i="5"/>
  <c r="I244" i="5"/>
  <c r="O243" i="5"/>
  <c r="M243" i="5"/>
  <c r="Q243" i="5" s="1"/>
  <c r="K243" i="5"/>
  <c r="I243" i="5"/>
  <c r="M242" i="5"/>
  <c r="Q242" i="5" s="1"/>
  <c r="K242" i="5"/>
  <c r="I242" i="5"/>
  <c r="M241" i="5"/>
  <c r="Q241" i="5" s="1"/>
  <c r="K241" i="5"/>
  <c r="I241" i="5"/>
  <c r="M240" i="5"/>
  <c r="Q240" i="5" s="1"/>
  <c r="K240" i="5"/>
  <c r="I240" i="5"/>
  <c r="M239" i="5"/>
  <c r="Q239" i="5" s="1"/>
  <c r="K239" i="5"/>
  <c r="I239" i="5"/>
  <c r="M238" i="5"/>
  <c r="Q238" i="5" s="1"/>
  <c r="K238" i="5"/>
  <c r="I238" i="5"/>
  <c r="M237" i="5"/>
  <c r="Q237" i="5" s="1"/>
  <c r="K237" i="5"/>
  <c r="I237" i="5"/>
  <c r="M236" i="5"/>
  <c r="Q236" i="5" s="1"/>
  <c r="K236" i="5"/>
  <c r="I236" i="5"/>
  <c r="O235" i="5"/>
  <c r="M235" i="5"/>
  <c r="Q235" i="5" s="1"/>
  <c r="K235" i="5"/>
  <c r="I235" i="5"/>
  <c r="M234" i="5"/>
  <c r="Q234" i="5" s="1"/>
  <c r="K234" i="5"/>
  <c r="I234" i="5"/>
  <c r="O233" i="5"/>
  <c r="M233" i="5"/>
  <c r="Q233" i="5" s="1"/>
  <c r="K233" i="5"/>
  <c r="I233" i="5"/>
  <c r="Q232" i="5"/>
  <c r="M232" i="5"/>
  <c r="K232" i="5"/>
  <c r="I232" i="5"/>
  <c r="O231" i="5"/>
  <c r="Q231" i="5" s="1"/>
  <c r="M231" i="5"/>
  <c r="K231" i="5"/>
  <c r="I231" i="5"/>
  <c r="O230" i="5"/>
  <c r="M230" i="5"/>
  <c r="Q230" i="5" s="1"/>
  <c r="K230" i="5"/>
  <c r="I230" i="5"/>
  <c r="O229" i="5"/>
  <c r="M229" i="5"/>
  <c r="Q229" i="5" s="1"/>
  <c r="K229" i="5"/>
  <c r="I229" i="5"/>
  <c r="O228" i="5"/>
  <c r="M228" i="5"/>
  <c r="Q228" i="5" s="1"/>
  <c r="K228" i="5"/>
  <c r="I228" i="5"/>
  <c r="Q227" i="5"/>
  <c r="O227" i="5"/>
  <c r="M227" i="5"/>
  <c r="K227" i="5"/>
  <c r="I227" i="5"/>
  <c r="Q226" i="5"/>
  <c r="M226" i="5"/>
  <c r="K226" i="5"/>
  <c r="I226" i="5"/>
  <c r="M225" i="5"/>
  <c r="Q225" i="5" s="1"/>
  <c r="K225" i="5"/>
  <c r="I225" i="5"/>
  <c r="Q224" i="5"/>
  <c r="O224" i="5"/>
  <c r="M224" i="5"/>
  <c r="K224" i="5"/>
  <c r="I224" i="5"/>
  <c r="O223" i="5"/>
  <c r="M223" i="5"/>
  <c r="Q223" i="5" s="1"/>
  <c r="K223" i="5"/>
  <c r="I223" i="5"/>
  <c r="O222" i="5"/>
  <c r="Q222" i="5" s="1"/>
  <c r="M222" i="5"/>
  <c r="K222" i="5"/>
  <c r="I222" i="5"/>
  <c r="M221" i="5"/>
  <c r="Q221" i="5" s="1"/>
  <c r="K221" i="5"/>
  <c r="I221" i="5"/>
  <c r="Q220" i="5"/>
  <c r="M220" i="5"/>
  <c r="K220" i="5"/>
  <c r="I220" i="5"/>
  <c r="M219" i="5"/>
  <c r="Q219" i="5" s="1"/>
  <c r="K219" i="5"/>
  <c r="I219" i="5"/>
  <c r="Q218" i="5"/>
  <c r="O218" i="5"/>
  <c r="M218" i="5"/>
  <c r="K218" i="5"/>
  <c r="I218" i="5"/>
  <c r="Q217" i="5"/>
  <c r="M217" i="5"/>
  <c r="K217" i="5"/>
  <c r="I217" i="5"/>
  <c r="O216" i="5"/>
  <c r="M216" i="5"/>
  <c r="Q216" i="5" s="1"/>
  <c r="K216" i="5"/>
  <c r="I216" i="5"/>
  <c r="O215" i="5"/>
  <c r="M215" i="5"/>
  <c r="Q215" i="5" s="1"/>
  <c r="K215" i="5"/>
  <c r="I215" i="5"/>
  <c r="O214" i="5"/>
  <c r="M214" i="5"/>
  <c r="Q214" i="5" s="1"/>
  <c r="K214" i="5"/>
  <c r="I214" i="5"/>
  <c r="Q213" i="5"/>
  <c r="M213" i="5"/>
  <c r="K213" i="5"/>
  <c r="I213" i="5"/>
  <c r="O212" i="5"/>
  <c r="Q212" i="5" s="1"/>
  <c r="M212" i="5"/>
  <c r="K212" i="5"/>
  <c r="I212" i="5"/>
  <c r="M211" i="5"/>
  <c r="Q211" i="5" s="1"/>
  <c r="K211" i="5"/>
  <c r="I211" i="5"/>
  <c r="Q210" i="5"/>
  <c r="O210" i="5"/>
  <c r="M210" i="5"/>
  <c r="K210" i="5"/>
  <c r="I210" i="5"/>
  <c r="O209" i="5"/>
  <c r="M209" i="5"/>
  <c r="Q209" i="5" s="1"/>
  <c r="K209" i="5"/>
  <c r="I209" i="5"/>
  <c r="O208" i="5"/>
  <c r="Q208" i="5" s="1"/>
  <c r="M208" i="5"/>
  <c r="K208" i="5"/>
  <c r="I208" i="5"/>
  <c r="M207" i="5"/>
  <c r="Q207" i="5" s="1"/>
  <c r="K207" i="5"/>
  <c r="I207" i="5"/>
  <c r="Q206" i="5"/>
  <c r="M206" i="5"/>
  <c r="K206" i="5"/>
  <c r="I206" i="5"/>
  <c r="O205" i="5"/>
  <c r="Q205" i="5" s="1"/>
  <c r="M205" i="5"/>
  <c r="K205" i="5"/>
  <c r="I205" i="5"/>
  <c r="O204" i="5"/>
  <c r="M204" i="5"/>
  <c r="Q204" i="5" s="1"/>
  <c r="K204" i="5"/>
  <c r="I204" i="5"/>
  <c r="M203" i="5"/>
  <c r="Q203" i="5" s="1"/>
  <c r="K203" i="5"/>
  <c r="I203" i="5"/>
  <c r="O202" i="5"/>
  <c r="M202" i="5"/>
  <c r="Q202" i="5" s="1"/>
  <c r="K202" i="5"/>
  <c r="I202" i="5"/>
  <c r="O201" i="5"/>
  <c r="Q201" i="5" s="1"/>
  <c r="M201" i="5"/>
  <c r="K201" i="5"/>
  <c r="I201" i="5"/>
  <c r="O200" i="5"/>
  <c r="Q200" i="5" s="1"/>
  <c r="M200" i="5"/>
  <c r="K200" i="5"/>
  <c r="I200" i="5"/>
  <c r="O199" i="5"/>
  <c r="M199" i="5"/>
  <c r="Q199" i="5" s="1"/>
  <c r="K199" i="5"/>
  <c r="I199" i="5"/>
  <c r="O198" i="5"/>
  <c r="M198" i="5"/>
  <c r="Q198" i="5" s="1"/>
  <c r="K198" i="5"/>
  <c r="I198" i="5"/>
  <c r="M197" i="5"/>
  <c r="Q197" i="5" s="1"/>
  <c r="K197" i="5"/>
  <c r="I197" i="5"/>
  <c r="M196" i="5"/>
  <c r="Q196" i="5" s="1"/>
  <c r="K196" i="5"/>
  <c r="I196" i="5"/>
  <c r="O195" i="5"/>
  <c r="M195" i="5"/>
  <c r="Q195" i="5" s="1"/>
  <c r="K195" i="5"/>
  <c r="I195" i="5"/>
  <c r="Q194" i="5"/>
  <c r="O194" i="5"/>
  <c r="M194" i="5"/>
  <c r="K194" i="5"/>
  <c r="I194" i="5"/>
  <c r="Q193" i="5"/>
  <c r="M193" i="5"/>
  <c r="K193" i="5"/>
  <c r="I193" i="5"/>
  <c r="O192" i="5"/>
  <c r="M192" i="5"/>
  <c r="Q192" i="5" s="1"/>
  <c r="K192" i="5"/>
  <c r="I192" i="5"/>
  <c r="O191" i="5"/>
  <c r="M191" i="5"/>
  <c r="Q191" i="5" s="1"/>
  <c r="K191" i="5"/>
  <c r="I191" i="5"/>
  <c r="O190" i="5"/>
  <c r="M190" i="5"/>
  <c r="Q190" i="5" s="1"/>
  <c r="K190" i="5"/>
  <c r="I190" i="5"/>
  <c r="Q189" i="5"/>
  <c r="O189" i="5"/>
  <c r="M189" i="5"/>
  <c r="K189" i="5"/>
  <c r="I189" i="5"/>
  <c r="Q188" i="5"/>
  <c r="O188" i="5"/>
  <c r="M188" i="5"/>
  <c r="K188" i="5"/>
  <c r="I188" i="5"/>
  <c r="O187" i="5"/>
  <c r="M187" i="5"/>
  <c r="Q187" i="5" s="1"/>
  <c r="K187" i="5"/>
  <c r="I187" i="5"/>
  <c r="O186" i="5"/>
  <c r="Q186" i="5" s="1"/>
  <c r="M186" i="5"/>
  <c r="K186" i="5"/>
  <c r="I186" i="5"/>
  <c r="O185" i="5"/>
  <c r="Q185" i="5" s="1"/>
  <c r="M185" i="5"/>
  <c r="K185" i="5"/>
  <c r="I185" i="5"/>
  <c r="O184" i="5"/>
  <c r="M184" i="5"/>
  <c r="Q184" i="5" s="1"/>
  <c r="K184" i="5"/>
  <c r="I184" i="5"/>
  <c r="M183" i="5"/>
  <c r="Q183" i="5" s="1"/>
  <c r="K183" i="5"/>
  <c r="I183" i="5"/>
  <c r="M182" i="5"/>
  <c r="Q182" i="5" s="1"/>
  <c r="K182" i="5"/>
  <c r="I182" i="5"/>
  <c r="M181" i="5"/>
  <c r="Q181" i="5" s="1"/>
  <c r="K181" i="5"/>
  <c r="I181" i="5"/>
  <c r="M180" i="5"/>
  <c r="Q180" i="5" s="1"/>
  <c r="K180" i="5"/>
  <c r="I180" i="5"/>
  <c r="M179" i="5"/>
  <c r="Q179" i="5" s="1"/>
  <c r="K179" i="5"/>
  <c r="I179" i="5"/>
  <c r="M178" i="5"/>
  <c r="Q178" i="5" s="1"/>
  <c r="K178" i="5"/>
  <c r="I178" i="5"/>
  <c r="O177" i="5"/>
  <c r="M177" i="5"/>
  <c r="Q177" i="5" s="1"/>
  <c r="K177" i="5"/>
  <c r="I177" i="5"/>
  <c r="M176" i="5"/>
  <c r="Q176" i="5" s="1"/>
  <c r="K176" i="5"/>
  <c r="I176" i="5"/>
  <c r="O175" i="5"/>
  <c r="Q175" i="5" s="1"/>
  <c r="M175" i="5"/>
  <c r="K175" i="5"/>
  <c r="I175" i="5"/>
  <c r="O174" i="5"/>
  <c r="Q174" i="5" s="1"/>
  <c r="M174" i="5"/>
  <c r="K174" i="5"/>
  <c r="I174" i="5"/>
  <c r="M173" i="5"/>
  <c r="Q173" i="5" s="1"/>
  <c r="K173" i="5"/>
  <c r="I173" i="5"/>
  <c r="Q172" i="5"/>
  <c r="O172" i="5"/>
  <c r="M172" i="5"/>
  <c r="K172" i="5"/>
  <c r="I172" i="5"/>
  <c r="O171" i="5"/>
  <c r="M171" i="5"/>
  <c r="Q171" i="5" s="1"/>
  <c r="K171" i="5"/>
  <c r="I171" i="5"/>
  <c r="O170" i="5"/>
  <c r="Q170" i="5" s="1"/>
  <c r="M170" i="5"/>
  <c r="K170" i="5"/>
  <c r="I170" i="5"/>
  <c r="O169" i="5"/>
  <c r="Q169" i="5" s="1"/>
  <c r="M169" i="5"/>
  <c r="K169" i="5"/>
  <c r="I169" i="5"/>
  <c r="O168" i="5"/>
  <c r="M168" i="5"/>
  <c r="Q168" i="5" s="1"/>
  <c r="K168" i="5"/>
  <c r="I168" i="5"/>
  <c r="O167" i="5"/>
  <c r="M167" i="5"/>
  <c r="Q167" i="5" s="1"/>
  <c r="K167" i="5"/>
  <c r="I167" i="5"/>
  <c r="M166" i="5"/>
  <c r="Q166" i="5" s="1"/>
  <c r="K166" i="5"/>
  <c r="I166" i="5"/>
  <c r="M165" i="5"/>
  <c r="Q165" i="5" s="1"/>
  <c r="K165" i="5"/>
  <c r="I165" i="5"/>
  <c r="O164" i="5"/>
  <c r="M164" i="5"/>
  <c r="Q164" i="5" s="1"/>
  <c r="K164" i="5"/>
  <c r="I164" i="5"/>
  <c r="Q163" i="5"/>
  <c r="O163" i="5"/>
  <c r="M163" i="5"/>
  <c r="K163" i="5"/>
  <c r="I163" i="5"/>
  <c r="Q162" i="5"/>
  <c r="M162" i="5"/>
  <c r="K162" i="5"/>
  <c r="I162" i="5"/>
  <c r="O161" i="5"/>
  <c r="M161" i="5"/>
  <c r="Q161" i="5" s="1"/>
  <c r="K161" i="5"/>
  <c r="I161" i="5"/>
  <c r="O160" i="5"/>
  <c r="M160" i="5"/>
  <c r="Q160" i="5" s="1"/>
  <c r="K160" i="5"/>
  <c r="I160" i="5"/>
  <c r="O159" i="5"/>
  <c r="M159" i="5"/>
  <c r="Q159" i="5" s="1"/>
  <c r="K159" i="5"/>
  <c r="I159" i="5"/>
  <c r="Q158" i="5"/>
  <c r="M158" i="5"/>
  <c r="K158" i="5"/>
  <c r="I158" i="5"/>
  <c r="O157" i="5"/>
  <c r="Q157" i="5" s="1"/>
  <c r="M157" i="5"/>
  <c r="K157" i="5"/>
  <c r="I157" i="5"/>
  <c r="O156" i="5"/>
  <c r="M156" i="5"/>
  <c r="Q156" i="5" s="1"/>
  <c r="K156" i="5"/>
  <c r="I156" i="5"/>
  <c r="O155" i="5"/>
  <c r="M155" i="5"/>
  <c r="Q155" i="5" s="1"/>
  <c r="K155" i="5"/>
  <c r="I155" i="5"/>
  <c r="M154" i="5"/>
  <c r="Q154" i="5" s="1"/>
  <c r="K154" i="5"/>
  <c r="I154" i="5"/>
  <c r="O153" i="5"/>
  <c r="Q153" i="5" s="1"/>
  <c r="M153" i="5"/>
  <c r="K153" i="5"/>
  <c r="I153" i="5"/>
  <c r="O152" i="5"/>
  <c r="Q152" i="5" s="1"/>
  <c r="M152" i="5"/>
  <c r="K152" i="5"/>
  <c r="I152" i="5"/>
  <c r="M151" i="5"/>
  <c r="Q151" i="5" s="1"/>
  <c r="K151" i="5"/>
  <c r="I151" i="5"/>
  <c r="Q150" i="5"/>
  <c r="O150" i="5"/>
  <c r="M150" i="5"/>
  <c r="K150" i="5"/>
  <c r="I150" i="5"/>
  <c r="M149" i="5"/>
  <c r="Q149" i="5" s="1"/>
  <c r="K149" i="5"/>
  <c r="I149" i="5"/>
  <c r="O148" i="5"/>
  <c r="M148" i="5"/>
  <c r="Q148" i="5" s="1"/>
  <c r="K148" i="5"/>
  <c r="I148" i="5"/>
  <c r="O147" i="5"/>
  <c r="M147" i="5"/>
  <c r="Q147" i="5" s="1"/>
  <c r="K147" i="5"/>
  <c r="I147" i="5"/>
  <c r="Q146" i="5"/>
  <c r="O146" i="5"/>
  <c r="M146" i="5"/>
  <c r="K146" i="5"/>
  <c r="I146" i="5"/>
  <c r="Q145" i="5"/>
  <c r="O145" i="5"/>
  <c r="M145" i="5"/>
  <c r="K145" i="5"/>
  <c r="I145" i="5"/>
  <c r="O144" i="5"/>
  <c r="M144" i="5"/>
  <c r="Q144" i="5" s="1"/>
  <c r="K144" i="5"/>
  <c r="I144" i="5"/>
  <c r="M143" i="5"/>
  <c r="Q143" i="5" s="1"/>
  <c r="K143" i="5"/>
  <c r="I143" i="5"/>
  <c r="M142" i="5"/>
  <c r="Q142" i="5" s="1"/>
  <c r="K142" i="5"/>
  <c r="I142" i="5"/>
  <c r="O141" i="5"/>
  <c r="Q141" i="5" s="1"/>
  <c r="M141" i="5"/>
  <c r="K141" i="5"/>
  <c r="I141" i="5"/>
  <c r="O140" i="5"/>
  <c r="Q140" i="5" s="1"/>
  <c r="M140" i="5"/>
  <c r="K140" i="5"/>
  <c r="I140" i="5"/>
  <c r="M139" i="5"/>
  <c r="Q139" i="5" s="1"/>
  <c r="K139" i="5"/>
  <c r="I139" i="5"/>
  <c r="Q138" i="5"/>
  <c r="O138" i="5"/>
  <c r="M138" i="5"/>
  <c r="K138" i="5"/>
  <c r="I138" i="5"/>
  <c r="O137" i="5"/>
  <c r="M137" i="5"/>
  <c r="Q137" i="5" s="1"/>
  <c r="K137" i="5"/>
  <c r="I137" i="5"/>
  <c r="O136" i="5"/>
  <c r="Q136" i="5" s="1"/>
  <c r="M136" i="5"/>
  <c r="K136" i="5"/>
  <c r="I136" i="5"/>
  <c r="O135" i="5"/>
  <c r="Q135" i="5" s="1"/>
  <c r="M135" i="5"/>
  <c r="K135" i="5"/>
  <c r="I135" i="5"/>
  <c r="O134" i="5"/>
  <c r="M134" i="5"/>
  <c r="Q134" i="5" s="1"/>
  <c r="K134" i="5"/>
  <c r="I134" i="5"/>
  <c r="O133" i="5"/>
  <c r="M133" i="5"/>
  <c r="Q133" i="5" s="1"/>
  <c r="K133" i="5"/>
  <c r="I133" i="5"/>
  <c r="O132" i="5"/>
  <c r="M132" i="5"/>
  <c r="Q132" i="5" s="1"/>
  <c r="K132" i="5"/>
  <c r="I132" i="5"/>
  <c r="Q131" i="5"/>
  <c r="O131" i="5"/>
  <c r="M131" i="5"/>
  <c r="K131" i="5"/>
  <c r="I131" i="5"/>
  <c r="Q130" i="5"/>
  <c r="O130" i="5"/>
  <c r="M130" i="5"/>
  <c r="K130" i="5"/>
  <c r="I130" i="5"/>
  <c r="O129" i="5"/>
  <c r="M129" i="5"/>
  <c r="Q129" i="5" s="1"/>
  <c r="K129" i="5"/>
  <c r="I129" i="5"/>
  <c r="O128" i="5"/>
  <c r="Q128" i="5" s="1"/>
  <c r="M128" i="5"/>
  <c r="K128" i="5"/>
  <c r="I128" i="5"/>
  <c r="O127" i="5"/>
  <c r="Q127" i="5" s="1"/>
  <c r="M127" i="5"/>
  <c r="K127" i="5"/>
  <c r="I127" i="5"/>
  <c r="M126" i="5"/>
  <c r="Q126" i="5" s="1"/>
  <c r="K126" i="5"/>
  <c r="I126" i="5"/>
  <c r="Q125" i="5"/>
  <c r="O125" i="5"/>
  <c r="M125" i="5"/>
  <c r="K125" i="5"/>
  <c r="I125" i="5"/>
  <c r="O124" i="5"/>
  <c r="M124" i="5"/>
  <c r="Q124" i="5" s="1"/>
  <c r="K124" i="5"/>
  <c r="I124" i="5"/>
  <c r="O123" i="5"/>
  <c r="Q123" i="5" s="1"/>
  <c r="M123" i="5"/>
  <c r="K123" i="5"/>
  <c r="I123" i="5"/>
  <c r="O122" i="5"/>
  <c r="Q122" i="5" s="1"/>
  <c r="M122" i="5"/>
  <c r="K122" i="5"/>
  <c r="I122" i="5"/>
  <c r="M121" i="5"/>
  <c r="Q121" i="5" s="1"/>
  <c r="K121" i="5"/>
  <c r="I121" i="5"/>
  <c r="Q120" i="5"/>
  <c r="M120" i="5"/>
  <c r="K120" i="5"/>
  <c r="I120" i="5"/>
  <c r="O119" i="5"/>
  <c r="M119" i="5"/>
  <c r="Q119" i="5" s="1"/>
  <c r="K119" i="5"/>
  <c r="I119" i="5"/>
  <c r="O118" i="5"/>
  <c r="M118" i="5"/>
  <c r="Q118" i="5" s="1"/>
  <c r="K118" i="5"/>
  <c r="I118" i="5"/>
  <c r="M117" i="5"/>
  <c r="Q117" i="5" s="1"/>
  <c r="K117" i="5"/>
  <c r="I117" i="5"/>
  <c r="M116" i="5"/>
  <c r="Q116" i="5" s="1"/>
  <c r="K116" i="5"/>
  <c r="I116" i="5"/>
  <c r="O115" i="5"/>
  <c r="M115" i="5"/>
  <c r="Q115" i="5" s="1"/>
  <c r="K115" i="5"/>
  <c r="I115" i="5"/>
  <c r="Q114" i="5"/>
  <c r="O114" i="5"/>
  <c r="M114" i="5"/>
  <c r="K114" i="5"/>
  <c r="I114" i="5"/>
  <c r="Q113" i="5"/>
  <c r="O113" i="5"/>
  <c r="M113" i="5"/>
  <c r="K113" i="5"/>
  <c r="I113" i="5"/>
  <c r="O112" i="5"/>
  <c r="M112" i="5"/>
  <c r="Q112" i="5" s="1"/>
  <c r="K112" i="5"/>
  <c r="I112" i="5"/>
  <c r="O111" i="5"/>
  <c r="Q111" i="5" s="1"/>
  <c r="M111" i="5"/>
  <c r="K111" i="5"/>
  <c r="I111" i="5"/>
  <c r="O110" i="5"/>
  <c r="Q110" i="5" s="1"/>
  <c r="M110" i="5"/>
  <c r="K110" i="5"/>
  <c r="I110" i="5"/>
  <c r="M109" i="5"/>
  <c r="Q109" i="5" s="1"/>
  <c r="K109" i="5"/>
  <c r="I109" i="5"/>
  <c r="Q108" i="5"/>
  <c r="O108" i="5"/>
  <c r="M108" i="5"/>
  <c r="K108" i="5"/>
  <c r="I108" i="5"/>
  <c r="O107" i="5"/>
  <c r="M107" i="5"/>
  <c r="Q107" i="5" s="1"/>
  <c r="K107" i="5"/>
  <c r="I107" i="5"/>
  <c r="O106" i="5"/>
  <c r="Q106" i="5" s="1"/>
  <c r="M106" i="5"/>
  <c r="K106" i="5"/>
  <c r="I106" i="5"/>
  <c r="O105" i="5"/>
  <c r="Q105" i="5" s="1"/>
  <c r="M105" i="5"/>
  <c r="K105" i="5"/>
  <c r="I105" i="5"/>
  <c r="M104" i="5"/>
  <c r="Q104" i="5" s="1"/>
  <c r="K104" i="5"/>
  <c r="I104" i="5"/>
  <c r="Q103" i="5"/>
  <c r="O103" i="5"/>
  <c r="M103" i="5"/>
  <c r="K103" i="5"/>
  <c r="I103" i="5"/>
  <c r="O102" i="5"/>
  <c r="M102" i="5"/>
  <c r="Q102" i="5" s="1"/>
  <c r="K102" i="5"/>
  <c r="I102" i="5"/>
  <c r="O101" i="5"/>
  <c r="Q101" i="5" s="1"/>
  <c r="M101" i="5"/>
  <c r="K101" i="5"/>
  <c r="I101" i="5"/>
  <c r="M100" i="5"/>
  <c r="Q100" i="5" s="1"/>
  <c r="K100" i="5"/>
  <c r="I100" i="5"/>
  <c r="Q99" i="5"/>
  <c r="O99" i="5"/>
  <c r="M99" i="5"/>
  <c r="K99" i="5"/>
  <c r="I99" i="5"/>
  <c r="Q98" i="5"/>
  <c r="O98" i="5"/>
  <c r="M98" i="5"/>
  <c r="K98" i="5"/>
  <c r="I98" i="5"/>
  <c r="M97" i="5"/>
  <c r="Q97" i="5" s="1"/>
  <c r="K97" i="5"/>
  <c r="I97" i="5"/>
  <c r="M96" i="5"/>
  <c r="Q96" i="5" s="1"/>
  <c r="K96" i="5"/>
  <c r="I96" i="5"/>
  <c r="O95" i="5"/>
  <c r="M95" i="5"/>
  <c r="Q95" i="5" s="1"/>
  <c r="K95" i="5"/>
  <c r="I95" i="5"/>
  <c r="O94" i="5"/>
  <c r="Q94" i="5" s="1"/>
  <c r="M94" i="5"/>
  <c r="K94" i="5"/>
  <c r="I94" i="5"/>
  <c r="O93" i="5"/>
  <c r="Q93" i="5" s="1"/>
  <c r="M93" i="5"/>
  <c r="K93" i="5"/>
  <c r="I93" i="5"/>
  <c r="O92" i="5"/>
  <c r="M92" i="5"/>
  <c r="Q92" i="5" s="1"/>
  <c r="K92" i="5"/>
  <c r="I92" i="5"/>
  <c r="O91" i="5"/>
  <c r="M91" i="5"/>
  <c r="Q91" i="5" s="1"/>
  <c r="K91" i="5"/>
  <c r="I91" i="5"/>
  <c r="M90" i="5"/>
  <c r="Q90" i="5" s="1"/>
  <c r="K90" i="5"/>
  <c r="I90" i="5"/>
  <c r="M89" i="5"/>
  <c r="Q89" i="5" s="1"/>
  <c r="K89" i="5"/>
  <c r="I89" i="5"/>
  <c r="M88" i="5"/>
  <c r="Q88" i="5" s="1"/>
  <c r="K88" i="5"/>
  <c r="I88" i="5"/>
  <c r="O87" i="5"/>
  <c r="Q87" i="5" s="1"/>
  <c r="M87" i="5"/>
  <c r="K87" i="5"/>
  <c r="I87" i="5"/>
  <c r="O86" i="5"/>
  <c r="Q86" i="5" s="1"/>
  <c r="M86" i="5"/>
  <c r="K86" i="5"/>
  <c r="I86" i="5"/>
  <c r="O85" i="5"/>
  <c r="M85" i="5"/>
  <c r="Q85" i="5" s="1"/>
  <c r="K85" i="5"/>
  <c r="I85" i="5"/>
  <c r="O84" i="5"/>
  <c r="M84" i="5"/>
  <c r="Q84" i="5" s="1"/>
  <c r="K84" i="5"/>
  <c r="I84" i="5"/>
  <c r="O83" i="5"/>
  <c r="M83" i="5"/>
  <c r="Q83" i="5" s="1"/>
  <c r="K83" i="5"/>
  <c r="I83" i="5"/>
  <c r="Q82" i="5"/>
  <c r="O82" i="5"/>
  <c r="M82" i="5"/>
  <c r="K82" i="5"/>
  <c r="I82" i="5"/>
  <c r="Q81" i="5"/>
  <c r="O81" i="5"/>
  <c r="M81" i="5"/>
  <c r="K81" i="5"/>
  <c r="I81" i="5"/>
  <c r="M80" i="5"/>
  <c r="Q80" i="5" s="1"/>
  <c r="K80" i="5"/>
  <c r="I80" i="5"/>
  <c r="O79" i="5"/>
  <c r="M79" i="5"/>
  <c r="Q79" i="5" s="1"/>
  <c r="K79" i="5"/>
  <c r="I79" i="5"/>
  <c r="O78" i="5"/>
  <c r="M78" i="5"/>
  <c r="Q78" i="5" s="1"/>
  <c r="K78" i="5"/>
  <c r="I78" i="5"/>
  <c r="Q77" i="5"/>
  <c r="O77" i="5"/>
  <c r="M77" i="5"/>
  <c r="K77" i="5"/>
  <c r="I77" i="5"/>
  <c r="Q76" i="5"/>
  <c r="M76" i="5"/>
  <c r="K76" i="5"/>
  <c r="I76" i="5"/>
  <c r="O75" i="5"/>
  <c r="M75" i="5"/>
  <c r="Q75" i="5" s="1"/>
  <c r="K75" i="5"/>
  <c r="I75" i="5"/>
  <c r="O74" i="5"/>
  <c r="M74" i="5"/>
  <c r="Q74" i="5" s="1"/>
  <c r="K74" i="5"/>
  <c r="I74" i="5"/>
  <c r="M73" i="5"/>
  <c r="Q73" i="5" s="1"/>
  <c r="K73" i="5"/>
  <c r="I73" i="5"/>
  <c r="M72" i="5"/>
  <c r="Q72" i="5" s="1"/>
  <c r="K72" i="5"/>
  <c r="I72" i="5"/>
  <c r="M71" i="5"/>
  <c r="Q71" i="5" s="1"/>
  <c r="K71" i="5"/>
  <c r="I71" i="5"/>
  <c r="M70" i="5"/>
  <c r="Q70" i="5" s="1"/>
  <c r="K70" i="5"/>
  <c r="I70" i="5"/>
  <c r="O69" i="5"/>
  <c r="M69" i="5"/>
  <c r="Q69" i="5" s="1"/>
  <c r="K69" i="5"/>
  <c r="I69" i="5"/>
  <c r="Q68" i="5"/>
  <c r="O68" i="5"/>
  <c r="M68" i="5"/>
  <c r="K68" i="5"/>
  <c r="I68" i="5"/>
  <c r="Q67" i="5"/>
  <c r="M67" i="5"/>
  <c r="K67" i="5"/>
  <c r="I67" i="5"/>
  <c r="M66" i="5"/>
  <c r="Q66" i="5" s="1"/>
  <c r="K66" i="5"/>
  <c r="I66" i="5"/>
  <c r="Q65" i="5"/>
  <c r="O65" i="5"/>
  <c r="M65" i="5"/>
  <c r="K65" i="5"/>
  <c r="I65" i="5"/>
  <c r="M64" i="5"/>
  <c r="Q64" i="5" s="1"/>
  <c r="K64" i="5"/>
  <c r="I64" i="5"/>
  <c r="M63" i="5"/>
  <c r="Q63" i="5" s="1"/>
  <c r="K63" i="5"/>
  <c r="I63" i="5"/>
  <c r="M62" i="5"/>
  <c r="Q62" i="5" s="1"/>
  <c r="K62" i="5"/>
  <c r="I62" i="5"/>
  <c r="O61" i="5"/>
  <c r="M61" i="5"/>
  <c r="Q61" i="5" s="1"/>
  <c r="K61" i="5"/>
  <c r="I61" i="5"/>
  <c r="O60" i="5"/>
  <c r="M60" i="5"/>
  <c r="Q60" i="5" s="1"/>
  <c r="K60" i="5"/>
  <c r="I60" i="5"/>
  <c r="Q59" i="5"/>
  <c r="M59" i="5"/>
  <c r="K59" i="5"/>
  <c r="I59" i="5"/>
  <c r="M58" i="5"/>
  <c r="Q58" i="5" s="1"/>
  <c r="K58" i="5"/>
  <c r="I58" i="5"/>
  <c r="Q57" i="5"/>
  <c r="O57" i="5"/>
  <c r="M57" i="5"/>
  <c r="K57" i="5"/>
  <c r="I57" i="5"/>
  <c r="Q56" i="5"/>
  <c r="O56" i="5"/>
  <c r="M56" i="5"/>
  <c r="K56" i="5"/>
  <c r="I56" i="5"/>
  <c r="M55" i="5"/>
  <c r="Q55" i="5" s="1"/>
  <c r="K55" i="5"/>
  <c r="I55" i="5"/>
  <c r="M54" i="5"/>
  <c r="Q54" i="5" s="1"/>
  <c r="K54" i="5"/>
  <c r="I54" i="5"/>
  <c r="M53" i="5"/>
  <c r="Q53" i="5" s="1"/>
  <c r="K53" i="5"/>
  <c r="I53" i="5"/>
  <c r="M52" i="5"/>
  <c r="Q52" i="5" s="1"/>
  <c r="K52" i="5"/>
  <c r="I52" i="5"/>
  <c r="M51" i="5"/>
  <c r="Q51" i="5" s="1"/>
  <c r="K51" i="5"/>
  <c r="I51" i="5"/>
  <c r="M50" i="5"/>
  <c r="Q50" i="5" s="1"/>
  <c r="K50" i="5"/>
  <c r="I50" i="5"/>
  <c r="O49" i="5"/>
  <c r="M49" i="5"/>
  <c r="Q49" i="5" s="1"/>
  <c r="K49" i="5"/>
  <c r="I49" i="5"/>
  <c r="O48" i="5"/>
  <c r="Q48" i="5" s="1"/>
  <c r="M48" i="5"/>
  <c r="K48" i="5"/>
  <c r="I48" i="5"/>
  <c r="O47" i="5"/>
  <c r="Q47" i="5" s="1"/>
  <c r="M47" i="5"/>
  <c r="K47" i="5"/>
  <c r="I47" i="5"/>
  <c r="O46" i="5"/>
  <c r="M46" i="5"/>
  <c r="Q46" i="5" s="1"/>
  <c r="K46" i="5"/>
  <c r="I46" i="5"/>
  <c r="O45" i="5"/>
  <c r="M45" i="5"/>
  <c r="Q45" i="5" s="1"/>
  <c r="K45" i="5"/>
  <c r="I45" i="5"/>
  <c r="M44" i="5"/>
  <c r="Q44" i="5" s="1"/>
  <c r="K44" i="5"/>
  <c r="I44" i="5"/>
  <c r="M43" i="5"/>
  <c r="Q43" i="5" s="1"/>
  <c r="K43" i="5"/>
  <c r="I43" i="5"/>
  <c r="M42" i="5"/>
  <c r="Q42" i="5" s="1"/>
  <c r="K42" i="5"/>
  <c r="I42" i="5"/>
  <c r="M41" i="5"/>
  <c r="Q41" i="5" s="1"/>
  <c r="K41" i="5"/>
  <c r="I41" i="5"/>
  <c r="O40" i="5"/>
  <c r="M40" i="5"/>
  <c r="Q40" i="5" s="1"/>
  <c r="K40" i="5"/>
  <c r="I40" i="5"/>
  <c r="Q39" i="5"/>
  <c r="M39" i="5"/>
  <c r="K39" i="5"/>
  <c r="I39" i="5"/>
  <c r="M38" i="5"/>
  <c r="Q38" i="5" s="1"/>
  <c r="K38" i="5"/>
  <c r="I38" i="5"/>
  <c r="Q37" i="5"/>
  <c r="O37" i="5"/>
  <c r="M37" i="5"/>
  <c r="K37" i="5"/>
  <c r="I37" i="5"/>
  <c r="Q36" i="5"/>
  <c r="M36" i="5"/>
  <c r="K36" i="5"/>
  <c r="I36" i="5"/>
  <c r="M35" i="5"/>
  <c r="Q35" i="5" s="1"/>
  <c r="K35" i="5"/>
  <c r="I35" i="5"/>
  <c r="Q34" i="5"/>
  <c r="O34" i="5"/>
  <c r="M34" i="5"/>
  <c r="K34" i="5"/>
  <c r="I34" i="5"/>
  <c r="O33" i="5"/>
  <c r="M33" i="5"/>
  <c r="Q33" i="5" s="1"/>
  <c r="K33" i="5"/>
  <c r="I33" i="5"/>
  <c r="M32" i="5"/>
  <c r="Q32" i="5" s="1"/>
  <c r="K32" i="5"/>
  <c r="I32" i="5"/>
  <c r="O31" i="5"/>
  <c r="M31" i="5"/>
  <c r="Q31" i="5" s="1"/>
  <c r="K31" i="5"/>
  <c r="I31" i="5"/>
  <c r="Q30" i="5"/>
  <c r="M30" i="5"/>
  <c r="K30" i="5"/>
  <c r="I30" i="5"/>
  <c r="O29" i="5"/>
  <c r="Q29" i="5" s="1"/>
  <c r="M29" i="5"/>
  <c r="K29" i="5"/>
  <c r="I29" i="5"/>
  <c r="M28" i="5"/>
  <c r="Q28" i="5" s="1"/>
  <c r="K28" i="5"/>
  <c r="I28" i="5"/>
  <c r="Q27" i="5"/>
  <c r="M27" i="5"/>
  <c r="K27" i="5"/>
  <c r="I27" i="5"/>
  <c r="M26" i="5"/>
  <c r="Q26" i="5" s="1"/>
  <c r="K26" i="5"/>
  <c r="I26" i="5"/>
  <c r="Q25" i="5"/>
  <c r="O25" i="5"/>
  <c r="M25" i="5"/>
  <c r="K25" i="5"/>
  <c r="I25" i="5"/>
  <c r="M24" i="5"/>
  <c r="Q24" i="5" s="1"/>
  <c r="K24" i="5"/>
  <c r="I24" i="5"/>
  <c r="M23" i="5"/>
  <c r="Q23" i="5" s="1"/>
  <c r="K23" i="5"/>
  <c r="I23" i="5"/>
  <c r="O22" i="5"/>
  <c r="M22" i="5"/>
  <c r="Q22" i="5" s="1"/>
  <c r="K22" i="5"/>
  <c r="I22" i="5"/>
  <c r="O21" i="5"/>
  <c r="Q21" i="5" s="1"/>
  <c r="M21" i="5"/>
  <c r="K21" i="5"/>
  <c r="I21" i="5"/>
  <c r="O20" i="5"/>
  <c r="Q20" i="5" s="1"/>
  <c r="M20" i="5"/>
  <c r="K20" i="5"/>
  <c r="I20" i="5"/>
  <c r="M19" i="5"/>
  <c r="Q19" i="5" s="1"/>
  <c r="K19" i="5"/>
  <c r="I19" i="5"/>
  <c r="Q18" i="5"/>
  <c r="M18" i="5"/>
  <c r="K18" i="5"/>
  <c r="I18" i="5"/>
  <c r="M17" i="5"/>
  <c r="Q17" i="5" s="1"/>
  <c r="K17" i="5"/>
  <c r="I17" i="5"/>
  <c r="Q16" i="5"/>
  <c r="M16" i="5"/>
  <c r="K16" i="5"/>
  <c r="I16" i="5"/>
  <c r="O15" i="5"/>
  <c r="M15" i="5"/>
  <c r="Q15" i="5" s="1"/>
  <c r="K15" i="5"/>
  <c r="I15" i="5"/>
  <c r="M14" i="5"/>
  <c r="Q14" i="5" s="1"/>
  <c r="K14" i="5"/>
  <c r="I14" i="5"/>
  <c r="O13" i="5"/>
  <c r="M13" i="5"/>
  <c r="Q13" i="5" s="1"/>
  <c r="K13" i="5"/>
  <c r="I13" i="5"/>
  <c r="O12" i="5"/>
  <c r="Q12" i="5" s="1"/>
  <c r="M12" i="5"/>
  <c r="K12" i="5"/>
  <c r="I12" i="5"/>
  <c r="O11" i="5"/>
  <c r="Q11" i="5" s="1"/>
  <c r="M11" i="5"/>
  <c r="K11" i="5"/>
  <c r="I11" i="5"/>
  <c r="O10" i="5"/>
  <c r="M10" i="5"/>
  <c r="Q10" i="5" s="1"/>
  <c r="K10" i="5"/>
  <c r="I10" i="5"/>
  <c r="M9" i="5"/>
  <c r="Q9" i="5" s="1"/>
  <c r="K9" i="5"/>
  <c r="I9" i="5"/>
  <c r="M8" i="5"/>
  <c r="Q8" i="5" s="1"/>
  <c r="K8" i="5"/>
  <c r="I8" i="5"/>
  <c r="O7" i="5"/>
  <c r="M7" i="5"/>
  <c r="Q7" i="5" s="1"/>
  <c r="K7" i="5"/>
  <c r="I7" i="5"/>
  <c r="M6" i="5"/>
  <c r="Q6" i="5" s="1"/>
  <c r="K6" i="5"/>
  <c r="I6" i="5"/>
  <c r="M5" i="5"/>
  <c r="Q5" i="5" s="1"/>
  <c r="K5" i="5"/>
  <c r="I5" i="5"/>
  <c r="M4" i="5"/>
  <c r="Q4" i="5" s="1"/>
  <c r="K4" i="5"/>
  <c r="I4" i="5"/>
  <c r="O3" i="5"/>
  <c r="Q3" i="5" s="1"/>
  <c r="M3" i="5"/>
  <c r="K3" i="5"/>
  <c r="I3" i="5"/>
  <c r="M2" i="5"/>
  <c r="M255" i="5" s="1"/>
  <c r="K2" i="5"/>
  <c r="K255" i="5" s="1"/>
  <c r="I2" i="5"/>
  <c r="I255" i="5" s="1"/>
  <c r="Q2" i="5" l="1"/>
  <c r="Q255" i="5" s="1"/>
  <c r="O255" i="5"/>
  <c r="H25" i="4" l="1"/>
  <c r="G25" i="4"/>
  <c r="F25" i="4"/>
  <c r="E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I25" i="4" s="1"/>
  <c r="H106" i="3" l="1"/>
  <c r="G106" i="3"/>
  <c r="F106" i="3"/>
  <c r="E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106" i="3" l="1"/>
  <c r="H141" i="2" l="1"/>
  <c r="G141" i="2"/>
  <c r="F141" i="2"/>
  <c r="E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141" i="2" s="1"/>
  <c r="I234" i="1" l="1"/>
  <c r="H234" i="1"/>
  <c r="G234" i="1"/>
  <c r="F234" i="1"/>
  <c r="E234" i="1"/>
</calcChain>
</file>

<file path=xl/sharedStrings.xml><?xml version="1.0" encoding="utf-8"?>
<sst xmlns="http://schemas.openxmlformats.org/spreadsheetml/2006/main" count="5712" uniqueCount="2275">
  <si>
    <t>lfd.
Nr.</t>
  </si>
  <si>
    <t>Baulast</t>
  </si>
  <si>
    <t>Ordnungs-
merkmal</t>
  </si>
  <si>
    <t>Maßnahme</t>
  </si>
  <si>
    <t>Gesamt-
ausgaben</t>
  </si>
  <si>
    <t>zuwendungsfähige
Ausgaben</t>
  </si>
  <si>
    <t>Anteil
Land
gerundet</t>
  </si>
  <si>
    <t>Anteil 
Bund 
gerundet</t>
  </si>
  <si>
    <t>Zuwendung</t>
  </si>
  <si>
    <t>Aachen</t>
  </si>
  <si>
    <t>2023 14 334</t>
  </si>
  <si>
    <t>Öffentlichkeitsarbeit Nahmobilität 2024</t>
  </si>
  <si>
    <t>Aachen Städteregion</t>
  </si>
  <si>
    <t>2023 13 334</t>
  </si>
  <si>
    <t>AGFS</t>
  </si>
  <si>
    <t>2023 05 114</t>
  </si>
  <si>
    <t>Öffentlichkeitsarbeit der AGFS NRW e.V. für die Jahre 2024 bis 2025</t>
  </si>
  <si>
    <t>Ahlen</t>
  </si>
  <si>
    <t>2023 14 570</t>
  </si>
  <si>
    <t>Anröchte</t>
  </si>
  <si>
    <t>2023 18 974</t>
  </si>
  <si>
    <t>Errichtung von Fahrradabstellanlagen im Gemeindegebiet</t>
  </si>
  <si>
    <t>Ascheberg</t>
  </si>
  <si>
    <t>2023 20 558</t>
  </si>
  <si>
    <t>Herstellung von 12 überdachten Fahrradabstellplätzen im Zuge des Neubaus eines öffentlichen Parkplatzes an der Altenhammstraße</t>
  </si>
  <si>
    <t>Bad Oeynhausen</t>
  </si>
  <si>
    <t>2023 11 770</t>
  </si>
  <si>
    <t>Ausbau Weserradweg (3. BA) zwischen dem Alten Fährhaus und Königstraße</t>
  </si>
  <si>
    <t>2023 04 770</t>
  </si>
  <si>
    <t>Neubau eines außerörtlichen Geh-Radweges zwischen Wöhrener Str. und Am Hagen als Radverkehrsverbindung mit zugelassenem Wirtschaftsverkehr</t>
  </si>
  <si>
    <t>Bad Salzuflen</t>
  </si>
  <si>
    <t>2023 08 766</t>
  </si>
  <si>
    <t>Barrierefreie Umgestaltung von 5 Straßenquerungen der L 535 Beetstraße / Wüstener Straße in der OD  Bad Salzuflen</t>
  </si>
  <si>
    <t>Balve</t>
  </si>
  <si>
    <t>2022 11 962</t>
  </si>
  <si>
    <t>Radwegausbau von der Straße "Am Staute" bis zur K 26 in Balve - Grübeck</t>
  </si>
  <si>
    <t>Bergisch Gladbach</t>
  </si>
  <si>
    <t>2022 15 378</t>
  </si>
  <si>
    <t>Grundhafte Sanierung des gemeinsamen Rad-u. Gehweg Altenberger-Dom-Straße L 101 von "In den Wiesen" bis Schlebuscher Straße</t>
  </si>
  <si>
    <t>2023 07 378</t>
  </si>
  <si>
    <t>Geh- und radverkehrsfreundliche Umgestaltung des 2. Abschnitts der Altenberger-Dom-Straße von Leverkusener Str. bis Schlebuscher Straße</t>
  </si>
  <si>
    <t>Bergkamen</t>
  </si>
  <si>
    <t>2023 27 978</t>
  </si>
  <si>
    <t>Bielefeld</t>
  </si>
  <si>
    <t>2023 23 711</t>
  </si>
  <si>
    <t>Grundhafte Sanierung der Geh-und Radwegbrücke 
über den Johannisbach parallel zur L 785 Werthetr.</t>
  </si>
  <si>
    <t>2023 26 711</t>
  </si>
  <si>
    <t>Bocholt</t>
  </si>
  <si>
    <t>2023 04 554</t>
  </si>
  <si>
    <t>Radvorrangroute Boggeter Promenade</t>
  </si>
  <si>
    <t>2023 06 554</t>
  </si>
  <si>
    <t>Bochum</t>
  </si>
  <si>
    <t>2022 13 911</t>
  </si>
  <si>
    <t>Rad-/Gehweg als Verbindung zwischen Vierhausstraße und Lessingstraße</t>
  </si>
  <si>
    <t>2023 13 911</t>
  </si>
  <si>
    <t>RS 1 Bauabschnitt A3 Süd - von Tunnel Alleestr. bis Stahlhauser Str. / Windhausstr.</t>
  </si>
  <si>
    <t>2023 19 911</t>
  </si>
  <si>
    <t>RS 1 Planung Innenstadt Teil 1 (Bessemer Str. bis Klever Weg)</t>
  </si>
  <si>
    <t>Bonn</t>
  </si>
  <si>
    <t>2023 08 314</t>
  </si>
  <si>
    <t>Borken</t>
  </si>
  <si>
    <t>2023 24 554</t>
  </si>
  <si>
    <t>Einrichtung einer Fahrradstraße Duesbergstraße-Lohmühle</t>
  </si>
  <si>
    <t>Bottrop</t>
  </si>
  <si>
    <t>2023 01 512</t>
  </si>
  <si>
    <t>Brühl</t>
  </si>
  <si>
    <t>2023 14 362</t>
  </si>
  <si>
    <t>Herstellung regelkonformer Querungsstellen für den Radverkehr im Zuge der Radvorrangroute "An der Villebahn" im Stadtgebiet</t>
  </si>
  <si>
    <t>2023 16 362</t>
  </si>
  <si>
    <t>Errichtung von Abstellanlagen für Fahrräder im öffentlichen Raum der Stadt</t>
  </si>
  <si>
    <t>2023 13 362</t>
  </si>
  <si>
    <t>2023 15 362</t>
  </si>
  <si>
    <t>Errichtung mehrerer Zählstellen für den Radverkehr im Stadtgebiet</t>
  </si>
  <si>
    <t>Bünde</t>
  </si>
  <si>
    <t>2023 06 758</t>
  </si>
  <si>
    <t>Umgestaltung der Schloßstraße zur Fahrradstraße zwischen Kurt-Schumacher-Straße und Carl-Severing-Straße</t>
  </si>
  <si>
    <t>2023 05 758</t>
  </si>
  <si>
    <t>Castrop-Rauxel</t>
  </si>
  <si>
    <t>2023 21 562</t>
  </si>
  <si>
    <t>Bahntrassenradweg zwischen Bochum und Castrop-Rauxel</t>
  </si>
  <si>
    <t>2023 27 562</t>
  </si>
  <si>
    <t>2023 25 562</t>
  </si>
  <si>
    <t>Modal-Split-Erhebung 2024 bis 2025</t>
  </si>
  <si>
    <t>2023 24 562</t>
  </si>
  <si>
    <t>Dauerzählstelle</t>
  </si>
  <si>
    <t>Coesfeld</t>
  </si>
  <si>
    <t>2023 13 558</t>
  </si>
  <si>
    <t>Datteln</t>
  </si>
  <si>
    <t>2023 12 562</t>
  </si>
  <si>
    <t>Abstellanlagen im Stadtgebiet</t>
  </si>
  <si>
    <t>Dorsten</t>
  </si>
  <si>
    <t>2022 29 562</t>
  </si>
  <si>
    <t>Radwegelückenschluss zw. Wesel-Datteln Kanal und Bf. Dorsten (Nordabschnitt)</t>
  </si>
  <si>
    <t>2022 34 562</t>
  </si>
  <si>
    <t>Radwegelückenschluss Klosterstraße von Nikolausweg bis Fährstraße</t>
  </si>
  <si>
    <t>2023 22 562</t>
  </si>
  <si>
    <t>Dortmund</t>
  </si>
  <si>
    <t>2022 18 913</t>
  </si>
  <si>
    <t>Radwall, 8. und 9. BA von Brüderweg bis Schwanenwall</t>
  </si>
  <si>
    <t>2023 09 913</t>
  </si>
  <si>
    <t>Drensteinfurt</t>
  </si>
  <si>
    <t>2023 06 570</t>
  </si>
  <si>
    <t>Bau einer Radabstellanlage am Sportzentrum Erlfeld</t>
  </si>
  <si>
    <t>2022 11 570</t>
  </si>
  <si>
    <t>Umsetzung des ersten Teilabschnitts der Stadtregionalen Veloroute 9</t>
  </si>
  <si>
    <t>Duisburg</t>
  </si>
  <si>
    <t>2023 12 112</t>
  </si>
  <si>
    <t>2018 05 112</t>
  </si>
  <si>
    <t>Dauerzählstelle für den Radverkehr in Duisburg</t>
  </si>
  <si>
    <t>Dülmen</t>
  </si>
  <si>
    <t>2023 12 558</t>
  </si>
  <si>
    <t>Einrichtung von Fahrradstraßen - Overbergstraße / Stollbergstraße / Merfelder Straße</t>
  </si>
  <si>
    <t>2023 10 558</t>
  </si>
  <si>
    <t>Düsseldorf</t>
  </si>
  <si>
    <t>2021 55 111</t>
  </si>
  <si>
    <t>Radweg Auf'm Hennekamp</t>
  </si>
  <si>
    <t>2023 50 111</t>
  </si>
  <si>
    <t>Engelskirchen</t>
  </si>
  <si>
    <t>2022 16 374</t>
  </si>
  <si>
    <t>Anlage eines Zweirichtungsradwegs entlang der Engelskirchener Straße</t>
  </si>
  <si>
    <t>Ennigerloh</t>
  </si>
  <si>
    <t>2023 09 570</t>
  </si>
  <si>
    <t>Bau von 19 Solarbeleuchtungen am Radweg Zur Bunten Brücke in Enniger</t>
  </si>
  <si>
    <t>Erkelenz</t>
  </si>
  <si>
    <t>2023 07 370</t>
  </si>
  <si>
    <t>Essen</t>
  </si>
  <si>
    <t>2021 28 113</t>
  </si>
  <si>
    <t>Radverkehrsanlage vom Panoramaradweg zum Ruhrtalradweg in E-Kettwig</t>
  </si>
  <si>
    <t>2023 21 113</t>
  </si>
  <si>
    <t>2023 22 113</t>
  </si>
  <si>
    <t>Modal-Split-Erhebung 2024</t>
  </si>
  <si>
    <t>2023 23 113</t>
  </si>
  <si>
    <t>Zählstellen Radverkehr 2024</t>
  </si>
  <si>
    <t>Euskirchen</t>
  </si>
  <si>
    <t>2023 04 366</t>
  </si>
  <si>
    <t>Extertal</t>
  </si>
  <si>
    <t>2023 10 766</t>
  </si>
  <si>
    <t>Einrichtung einer überdachten Fahrradabstellanlage mit 10 Bügeln und E-Bike-Lademöglichkeit am Rathaus im Ortskern Bösingfeld.</t>
  </si>
  <si>
    <t>Geldern</t>
  </si>
  <si>
    <t>2023 21 154</t>
  </si>
  <si>
    <t>Fahrradabstellanlage Hülser-Kloster Platz</t>
  </si>
  <si>
    <t>2023 15 154</t>
  </si>
  <si>
    <t>Umbau der Gelderstraße zur Fahrradstraße von Breestraße bis Geldertor</t>
  </si>
  <si>
    <t>2023 10 154</t>
  </si>
  <si>
    <t>Grundhafte Sanierung der Rad/Gehwegbrücke Diesdonk über die Niers</t>
  </si>
  <si>
    <t>2023 20 154</t>
  </si>
  <si>
    <t>Barrierefreier Ausbau der Hülser-Kloster Gasse</t>
  </si>
  <si>
    <t>Gelsenkirchen</t>
  </si>
  <si>
    <t>2023 08 513</t>
  </si>
  <si>
    <t>Barrierefreieer Umbau von LZA 10. Bauabschnitt, Adenauerallee / Gesamtschule und Overwegstr. / Munckelstr.</t>
  </si>
  <si>
    <t>Gladbeck</t>
  </si>
  <si>
    <t>2023 20 562</t>
  </si>
  <si>
    <t>Grevenbroich</t>
  </si>
  <si>
    <t>2023 14 162</t>
  </si>
  <si>
    <t>Fuß- und Radwegebrücke in Holzbauweise über die Nord-Südbahn in Grevenbroich</t>
  </si>
  <si>
    <t>Gronau</t>
  </si>
  <si>
    <t>2023 17 554</t>
  </si>
  <si>
    <t>Einrichten von mehreren Fahrradabstellanlagen im Stadtgebiet Gronau (in Summe 162 Stellplätze)</t>
  </si>
  <si>
    <t>2023 16 554</t>
  </si>
  <si>
    <t>Fahrradabstellanlage an der Bürgerhalle der Stadt Gronau mit 124 Stellplätzen</t>
  </si>
  <si>
    <t>Gummersbach</t>
  </si>
  <si>
    <t>2022 03 374</t>
  </si>
  <si>
    <t>Bau einer Rad- und Gehwegbrücke in Gummersbach-Rebbelroth über die Agger</t>
  </si>
  <si>
    <t>Gütersloh</t>
  </si>
  <si>
    <t>2023 19 754</t>
  </si>
  <si>
    <t>Halle</t>
  </si>
  <si>
    <t>2023 06 754</t>
  </si>
  <si>
    <t>Ausbau der Nebenanlage zu einem kombinierten Geh-/ Radweg zulasten der Fahrbahn an der Wertherstraße</t>
  </si>
  <si>
    <t>Haltern am See</t>
  </si>
  <si>
    <t>2023 18 562</t>
  </si>
  <si>
    <t>Radweg Projekt Stever-Lippe Passage</t>
  </si>
  <si>
    <t>2023 13 562</t>
  </si>
  <si>
    <t>Hamm</t>
  </si>
  <si>
    <t>2023 04 915</t>
  </si>
  <si>
    <t>Neubau der Radwegbrücke über die "Geithe" im Bereich Blauregenweg</t>
  </si>
  <si>
    <t>2023 10 915</t>
  </si>
  <si>
    <t>Neubau der Radwegbrücke über die "Alte Ahse" im Bereich des OLG Parks</t>
  </si>
  <si>
    <t>2023 11 915</t>
  </si>
  <si>
    <t>Fahradparkhaus Stadthausstraße</t>
  </si>
  <si>
    <t>2019 04 915</t>
  </si>
  <si>
    <t>Ausbau G/R Dunantweg von Marker Allee bis Holunderstraße</t>
  </si>
  <si>
    <t>Heiden</t>
  </si>
  <si>
    <t>2023 23 554</t>
  </si>
  <si>
    <t>Herford</t>
  </si>
  <si>
    <t>2023 07 758</t>
  </si>
  <si>
    <t>Herne</t>
  </si>
  <si>
    <t>2023 07 916</t>
  </si>
  <si>
    <t>Ersatzneubau der Geh- und Radwegbrücke über den Hüller Bach</t>
  </si>
  <si>
    <t>2023 05 916</t>
  </si>
  <si>
    <t>Herten</t>
  </si>
  <si>
    <t>2023 26 562</t>
  </si>
  <si>
    <t>Grundhafte Sanierung des Radweges "Blitzkuhe" von Westerholter Straße bis Stadtgrenze zu Recklinghausen</t>
  </si>
  <si>
    <t>2023 16 562</t>
  </si>
  <si>
    <t>Fahrradabstellanlagen im öffentlichen Vekehrsraum</t>
  </si>
  <si>
    <t>2023 17 562</t>
  </si>
  <si>
    <t>Anlegung von Radfahrstreifen, Theodor-Heuss-Str. von Kreisverkehr bis Vitusstr.</t>
  </si>
  <si>
    <t>2023 14 562</t>
  </si>
  <si>
    <t>Hiddenhausen</t>
  </si>
  <si>
    <t>2023 09 758</t>
  </si>
  <si>
    <t>Umgestaltung und Einrichtung einer Fahrradstraße im Straßenzug der Dorfstraße und im Heimstättenweg bis zur unteren Wiesenstraße</t>
  </si>
  <si>
    <t>Hilchenbach</t>
  </si>
  <si>
    <t>2023 14 970</t>
  </si>
  <si>
    <t>Grundhafte Sanierung des Geh- und Radweges Grunder Str. / Hof-Stöcken-Weg</t>
  </si>
  <si>
    <t>Holzwickede</t>
  </si>
  <si>
    <t>2023 14 978</t>
  </si>
  <si>
    <t>Errichtung von Fahrradabstellanlagen</t>
  </si>
  <si>
    <t>Hörstel</t>
  </si>
  <si>
    <t>2023 32 566</t>
  </si>
  <si>
    <t>Ausbau eines kombinierten Geh- und Radweges an der Altenwohnanlage in Hörstel-Dreierwalde</t>
  </si>
  <si>
    <t>Höxter</t>
  </si>
  <si>
    <t>2023 11 762</t>
  </si>
  <si>
    <t>Grundhafte Erneuerung und Verbreiterunmg auf 4 m des Geh-/Radweges und teilw. des Wirtschaftsweges Auf'm Lümersfelde / In der Steinbeke zwischen Fürst</t>
  </si>
  <si>
    <t>2023 08 762</t>
  </si>
  <si>
    <t>Grundhafte Erneuerung und Verbreiterung auf 4 m des Rad-/ Wirtschaftsweges R2 (Altendorfer Weg) zwischen der Ortschaft Godelheim und dem Weserradweg</t>
  </si>
  <si>
    <t>Hückelhoven</t>
  </si>
  <si>
    <t>2020 28 370</t>
  </si>
  <si>
    <t>Neubau einer RGW-Brücke über die Rur als Radweglückenschluss zwischen Rurich und Brachelen</t>
  </si>
  <si>
    <t>Hürth</t>
  </si>
  <si>
    <t>2022 08 362</t>
  </si>
  <si>
    <t>Herstellung einer Fahrradstraße, Luxemburger Straße, Bonnstraße bis Horbeller Straße, Hürth-Hermülheim</t>
  </si>
  <si>
    <t>Ibbenbüren</t>
  </si>
  <si>
    <t>2023 16 566</t>
  </si>
  <si>
    <t>Iserlohn</t>
  </si>
  <si>
    <t>2019 10 962</t>
  </si>
  <si>
    <t>Lenneradweg 3. BA zwischen  "Auf der Insel" und Ortsgrenze Hagen</t>
  </si>
  <si>
    <t>Isselburg</t>
  </si>
  <si>
    <t>2023 20 554</t>
  </si>
  <si>
    <t>Neubau eines Geh- und Radweges zum Lückenschlus und zur Schulwegsicherung in Isselburg-Anholt</t>
  </si>
  <si>
    <t>Jüchen</t>
  </si>
  <si>
    <t>2023 12 162</t>
  </si>
  <si>
    <t>Fahrradabstellanlagen im öffentlichen Raum</t>
  </si>
  <si>
    <t>Kalletal</t>
  </si>
  <si>
    <t>2023 16 766</t>
  </si>
  <si>
    <t>Ersatz und Neueinrichtung von insges. 66 Fahrradabstellplätzen (33 Bügeln) an sieben Stellen im Gemeindegebiet</t>
  </si>
  <si>
    <t>2023 09 766</t>
  </si>
  <si>
    <t>Grundhafte Sanierung und barrierefreie Gestaltung des separat geführten Gehweges im Ortsteil Stemmen zwischen der L 781 und der Straße Osterbrink</t>
  </si>
  <si>
    <t>Kamen</t>
  </si>
  <si>
    <t>2023 09 978</t>
  </si>
  <si>
    <t>Kempen</t>
  </si>
  <si>
    <t>2023 19 166</t>
  </si>
  <si>
    <t>Kevelaer</t>
  </si>
  <si>
    <t>2023 18 154</t>
  </si>
  <si>
    <t>Grundhafte Sanierung der Brücke Binnenheide über die Issumer Fleuth</t>
  </si>
  <si>
    <t>Kleve</t>
  </si>
  <si>
    <t>2022 13 154</t>
  </si>
  <si>
    <t>Radweg Spoykanal mit Radwegebrücke Tweestrom</t>
  </si>
  <si>
    <t>2023 17 154</t>
  </si>
  <si>
    <t>Fahrradabstellanlage am Rathaus</t>
  </si>
  <si>
    <t>2023 19 154</t>
  </si>
  <si>
    <t>Ausbau der Querungshilfe Hammscher Weg für den Radverkehr</t>
  </si>
  <si>
    <t>Königswinter</t>
  </si>
  <si>
    <t>2021 36 382</t>
  </si>
  <si>
    <t>Ausbau des Radweges Königswinter-Niederdollendorf (Fährstraße bis Stadtgrenze Bonn); 3.BA  Fahrradstraße "Weidenweg bis Fährstraße"</t>
  </si>
  <si>
    <t>Kreis Borken</t>
  </si>
  <si>
    <t>2023 05 554</t>
  </si>
  <si>
    <t>Grundhafte Sanierung und Verbreiterung des Radweges im Zuge der K 3, Abschnitt 3 in Raesfeld-Erle</t>
  </si>
  <si>
    <t>2015 02 554</t>
  </si>
  <si>
    <t>Radweg an der K 41 von Lindenallee bis Pfarrer Holtmann Straße in Vreden-Ellewick</t>
  </si>
  <si>
    <t>2020 56 554</t>
  </si>
  <si>
    <t>Radweg K 18 von Lünten Richtung Ammeloe in Vreden, 3. BA von nördl. Streusidlung, Haltestelle Lünten bis Hausnummer 46</t>
  </si>
  <si>
    <t>2020 55 554</t>
  </si>
  <si>
    <t>Radweg K 18 von Lünten Richtung Ammeloe in Vreden, 2. BA</t>
  </si>
  <si>
    <t>2023 02 554</t>
  </si>
  <si>
    <t>Kreis Coesfeld</t>
  </si>
  <si>
    <t>2022 08 558</t>
  </si>
  <si>
    <t>Bau einer Radwegeverbindung an der K 13 AN 17 zwischen Darup (Abzweig "Draum") und Billerbeck</t>
  </si>
  <si>
    <t>2023 11 558</t>
  </si>
  <si>
    <t>Kreis Düren</t>
  </si>
  <si>
    <t>2023 10 358</t>
  </si>
  <si>
    <t>Modal-Split-Erhebung</t>
  </si>
  <si>
    <t>2023 11 358</t>
  </si>
  <si>
    <t>Kreis Euskirchen</t>
  </si>
  <si>
    <t>2023 05 366</t>
  </si>
  <si>
    <t>Grundhafte Sanierung des Rad- und Gehweges an der K21 zwischen Kleinbüllesheim und Großbüllesheim</t>
  </si>
  <si>
    <t>2023 01 366</t>
  </si>
  <si>
    <t>Radpendlerroute Euskirchen-Mechernich - 1.BA: Euskirchen bis Obergartzem</t>
  </si>
  <si>
    <t>Kreis Heinsberg</t>
  </si>
  <si>
    <t>2023 06 370</t>
  </si>
  <si>
    <t>Model-Split-Erhebung im Jahr 2024</t>
  </si>
  <si>
    <t>Kreis Kleve</t>
  </si>
  <si>
    <t>2023 09 154</t>
  </si>
  <si>
    <t>Neubau eines Radweges an der K49 in Kevelaer Winnkendonk als Lückenschluss</t>
  </si>
  <si>
    <t>Kreis Lippe</t>
  </si>
  <si>
    <t>2023 14 766</t>
  </si>
  <si>
    <t>Neubau eines Geh-/Radweges an der Kreistraße 57 (Hummerbrucher Straße) zwischen Extertal-Hummerbruch und Barntrup-Alverdissen</t>
  </si>
  <si>
    <t>2023 13 766</t>
  </si>
  <si>
    <t>Neubau eines Geh-/Radweges an der Kreisstraße 74 (Hainbergstr.) in Schieder-Schwalenberg zwischen Radwegende (östl. Regelweg) und Braunenkampsweg</t>
  </si>
  <si>
    <t>2023 12 766</t>
  </si>
  <si>
    <t>Kreis Paderborn</t>
  </si>
  <si>
    <t>2023 11 774</t>
  </si>
  <si>
    <t>Öffentlichkeitsarbeit 2024 - 2026 zur Einführung des kreisweiten Radwegweisungs- und Knotenpunktsystems</t>
  </si>
  <si>
    <t>2023 08 774</t>
  </si>
  <si>
    <t>Aufbau und Installation eines kreisweiten Radwegweisungs- und Knotenpunktsystems</t>
  </si>
  <si>
    <t>Kreis Recklinghausen</t>
  </si>
  <si>
    <t>2023 15 562</t>
  </si>
  <si>
    <t>Kreis Soest</t>
  </si>
  <si>
    <t>2023 15 974</t>
  </si>
  <si>
    <t>Neubau eines Radweges entlang der K 9 /3</t>
  </si>
  <si>
    <t>2023 06 974</t>
  </si>
  <si>
    <t>Kreis Steinfurt</t>
  </si>
  <si>
    <t>2022 13 566</t>
  </si>
  <si>
    <t>Verlängerung der "RadBahn Münsterland" bis zur Straße Hafenbahn am Bahnhof in Rheine</t>
  </si>
  <si>
    <t>2023 13 566</t>
  </si>
  <si>
    <t>Kreis Unna</t>
  </si>
  <si>
    <t>2023 08 978</t>
  </si>
  <si>
    <t>Kreis Viersen</t>
  </si>
  <si>
    <t>2023 12 166</t>
  </si>
  <si>
    <t>K 26 Querungshilfe für den Radverkehr in Boerholz</t>
  </si>
  <si>
    <t>2023 14 166</t>
  </si>
  <si>
    <t>Kreis Warendorf</t>
  </si>
  <si>
    <t>2021 21 570</t>
  </si>
  <si>
    <t>Neubau eines Radweges i.Z. der K 2 Abschnitt 7; Beelen</t>
  </si>
  <si>
    <t>2022 12 570</t>
  </si>
  <si>
    <t>Ersatzneubau der Radwegebrücke i. Z. der K 3 Abschnitt 6 Wolbeck (MS) - Alverskirchen</t>
  </si>
  <si>
    <t>2023 07 570</t>
  </si>
  <si>
    <t>Kreuztal</t>
  </si>
  <si>
    <t>2023 13 970</t>
  </si>
  <si>
    <t>Grundhafte Sanierung des Radweges zwischen Krombach und Littfeld</t>
  </si>
  <si>
    <t>Ladbergen</t>
  </si>
  <si>
    <t>2023 31 566</t>
  </si>
  <si>
    <t>Grundhafte Sanierung eines Geh- und Radweges am Dorfteich des Mühlenbaches</t>
  </si>
  <si>
    <t>Lemgo</t>
  </si>
  <si>
    <t>2023 19 766</t>
  </si>
  <si>
    <t>Neubau einer öffentlich zugänglichen, teilw. überdachten Fahrradabstellanlage am Schulzentrum Heldmanskamp</t>
  </si>
  <si>
    <t>2023 11 766</t>
  </si>
  <si>
    <t>Lengerich</t>
  </si>
  <si>
    <t>2023 26 566</t>
  </si>
  <si>
    <t>Neubau einer Fahrradabstellanlage an der Stadtverwaltung</t>
  </si>
  <si>
    <t>Leverkusen</t>
  </si>
  <si>
    <t>2023 09 316</t>
  </si>
  <si>
    <t>Öffentlichkeitsarbeit Nahmobilität 2024 - 2026</t>
  </si>
  <si>
    <t>Lüdinghausen</t>
  </si>
  <si>
    <t>2023 17 558</t>
  </si>
  <si>
    <t>Einrichtung einer Fahrradstraße (2. BA)</t>
  </si>
  <si>
    <t>Lünen</t>
  </si>
  <si>
    <t>2023 17 978</t>
  </si>
  <si>
    <t>2023 16 978</t>
  </si>
  <si>
    <t>Marl</t>
  </si>
  <si>
    <t>2023 32 562</t>
  </si>
  <si>
    <t>Geh- und Radweg zwischen dem Waldradweg Gate.Ruhr und dem Lipper Weg</t>
  </si>
  <si>
    <t>Meckenheim</t>
  </si>
  <si>
    <t>2023 22 382</t>
  </si>
  <si>
    <t>Öffentlichkeitsarbeit Nahmobilität 2023</t>
  </si>
  <si>
    <t>Menden</t>
  </si>
  <si>
    <t>2023 18 962</t>
  </si>
  <si>
    <t>Fahrradabstellanlage am Rathaus in Menden</t>
  </si>
  <si>
    <t>2023 17 962</t>
  </si>
  <si>
    <t>Fahrradabstellanlage an der Windthorststraße</t>
  </si>
  <si>
    <t>Merzenich</t>
  </si>
  <si>
    <t>2023 05 358</t>
  </si>
  <si>
    <t>Fußgerechter Umbau eines Kreisverkehrs und der Fußgängerüberwege</t>
  </si>
  <si>
    <t>Minden</t>
  </si>
  <si>
    <t>2023 10 770</t>
  </si>
  <si>
    <t>Moers</t>
  </si>
  <si>
    <t>2023 21 170</t>
  </si>
  <si>
    <t>Öffentlichkeitsarbeit Nahmobilität 2024 und 2025</t>
  </si>
  <si>
    <t>Monschau</t>
  </si>
  <si>
    <t>2022 19 334</t>
  </si>
  <si>
    <t>Umbau der Bahnhofstraße in Kalterherberg zur Fahrradstraße</t>
  </si>
  <si>
    <t>Münster</t>
  </si>
  <si>
    <t>2023 15 515</t>
  </si>
  <si>
    <t>Umbau der Fahrradstaße "Schillerstraße" gemäß den neuen Qualitätsstandards zwischen Hansaring und Bremer Platz</t>
  </si>
  <si>
    <t>2022 20 515</t>
  </si>
  <si>
    <t>Ersatzneubau der Geh- und Radwegebrücke Nr. 415 "zur Haskenau" über die Werse</t>
  </si>
  <si>
    <t>2023 08 515</t>
  </si>
  <si>
    <t>Ersatzneubau der Geh- und Radwegebrücke Nr. 326 über den Kleibach im Düesbergpark</t>
  </si>
  <si>
    <t>2022 14 515</t>
  </si>
  <si>
    <t>Ersatzneubau der Geh- und Radwegebrücke Nr. 327 über den Kleibach im Düesbergpark</t>
  </si>
  <si>
    <t>2021 17 515</t>
  </si>
  <si>
    <t>2.000 Fahrradabstellanlagen im Stadtgebiet, 2. BA</t>
  </si>
  <si>
    <t>2023 07 515</t>
  </si>
  <si>
    <t>Erhöhung der Verkehrssicherheit für Radfahrende am Kreisverkehrsplatz Westhoffstr. / Am Burloh im OT Kinderhaus</t>
  </si>
  <si>
    <t>2023 04 515</t>
  </si>
  <si>
    <t>Neubau des Geh- und Radweges im Zuge der Dülmener Str. (L 551) von der OD bis zum Kreisverkehr im Ortsteil Albachten</t>
  </si>
  <si>
    <t>2023 16 515</t>
  </si>
  <si>
    <t>Installation von 14 innovativen Photovoltaikleuchten im Zuge der Kanalpromenade zwischen Wolbecker Str. und Manfred-von-Richthofen-Str.</t>
  </si>
  <si>
    <t>2023 05 515</t>
  </si>
  <si>
    <t>Nettetal</t>
  </si>
  <si>
    <t>2023 11 166</t>
  </si>
  <si>
    <t>Neuausbau Radweg Kleinbahntrasse</t>
  </si>
  <si>
    <t>2023 10 166</t>
  </si>
  <si>
    <t>Neuausbau Radweg Krickenberger Allee</t>
  </si>
  <si>
    <t>Neuenrade</t>
  </si>
  <si>
    <t>2023 11 962</t>
  </si>
  <si>
    <t>Fahrradabstellanlage im Stadtgebiet Neuenrade</t>
  </si>
  <si>
    <t>Neunkirchen-Siegerland</t>
  </si>
  <si>
    <t>2023 25 970</t>
  </si>
  <si>
    <t>Fahrradabstellanlagen im Gemeindegebiet 4. BA</t>
  </si>
  <si>
    <t>Neuss</t>
  </si>
  <si>
    <t>2023 18 162</t>
  </si>
  <si>
    <t>Radschnellweg RS 5, 2. BA, Langemarckstraße bis Stresemannallee</t>
  </si>
  <si>
    <t>Niederzier</t>
  </si>
  <si>
    <t>2023 04 358</t>
  </si>
  <si>
    <t>Grundhafte Sanierung des Fuß-und Radweges entlang des Forstweges</t>
  </si>
  <si>
    <t>Nieheim</t>
  </si>
  <si>
    <t>2023 16 762</t>
  </si>
  <si>
    <t>Ausbau des Suhrenweges im OT Himmighausen als Geh- und Radweg</t>
  </si>
  <si>
    <t>Nordwalde</t>
  </si>
  <si>
    <t>2023 17 566</t>
  </si>
  <si>
    <t>Neubau einer überdachten Fahrradabstellanlage mit 33 Stellplätzen an der Sporthalle der Grundschule</t>
  </si>
  <si>
    <t>Nörvenich</t>
  </si>
  <si>
    <t>2023 01 358</t>
  </si>
  <si>
    <t>Grundhafte Sanierung des Rad- und Fußweges am Kastanienweg mit nachhaltiger und artenschutzfreundlicher Beleuchtung</t>
  </si>
  <si>
    <t>2023 07 358</t>
  </si>
  <si>
    <t>Neubau eines straßenbegleitenden Rad- und Fußweges  zwischen den Orten Wissersheim und Rath</t>
  </si>
  <si>
    <t>Oberhausen</t>
  </si>
  <si>
    <t>2023 06 119</t>
  </si>
  <si>
    <t>Fahrradabstellanlagen an erproblten Standorten im Stadtgebiet</t>
  </si>
  <si>
    <t>2023 09 119</t>
  </si>
  <si>
    <t>2023 08 119</t>
  </si>
  <si>
    <t>Fahrradabstellanlagen an Freizeit- und Kulturanlagen sowie in Geschäftsbereichen</t>
  </si>
  <si>
    <t>2023 11 119</t>
  </si>
  <si>
    <t>Dauerzählstellen in Alt-Oberhausen</t>
  </si>
  <si>
    <t>2023 10 119</t>
  </si>
  <si>
    <t>Ochtrup</t>
  </si>
  <si>
    <t>2023 29 566</t>
  </si>
  <si>
    <t>Neuausweisung der Weilautstraße, Kardinal-von-Galen-Straße, Hellstiege und Lindhorststraße als Fahrradstraße</t>
  </si>
  <si>
    <t>Ostbevern</t>
  </si>
  <si>
    <t>2022 07 570</t>
  </si>
  <si>
    <t>Sanierung einer Fahrradabstellanlage im Ortskern vor der Josef-Annegarn-Schule mit 104 Stellplätzen</t>
  </si>
  <si>
    <t>Paderborn</t>
  </si>
  <si>
    <t>2023 06 774</t>
  </si>
  <si>
    <t>Umbau eines Gehweges an der L 815 Sennelagerstraße zu einem getrennten Geh-/Radweg zwischen Rundweg Lippesee und Beginn der Bebauung</t>
  </si>
  <si>
    <t>2023 07 774</t>
  </si>
  <si>
    <t>Ersatzneubau der Fuß- und Radwegbrücke in Verlängerung des Thienhauser Weges über das Gewässer Goldgrund (Bwk 124)</t>
  </si>
  <si>
    <t>2023 10 774</t>
  </si>
  <si>
    <t>2023 05 774</t>
  </si>
  <si>
    <t>Neubau eines selbständigen Gehweges zwischen Elisabeth-Flören-Winkel und Lesteweg</t>
  </si>
  <si>
    <t>Porta Westfalica</t>
  </si>
  <si>
    <t>2023 12 770</t>
  </si>
  <si>
    <t>Fahrradabstellanlagen (200 Bügel/ 400 Stellplätze) an verschiedenen Stellen  im Stadtgebiet</t>
  </si>
  <si>
    <t>Pulheim</t>
  </si>
  <si>
    <t>2023 12 362</t>
  </si>
  <si>
    <t>Grundhafte Sanierung bestehender Radverkehrsanlagen im Stadtgebiet Pulheim</t>
  </si>
  <si>
    <t>2023 17 362</t>
  </si>
  <si>
    <t>Radevormwald</t>
  </si>
  <si>
    <t>2023 08 374</t>
  </si>
  <si>
    <t>Errichtung einer Fahrradstraße in der Hermannstraße</t>
  </si>
  <si>
    <t>2023 07 374</t>
  </si>
  <si>
    <t>Errichtung einer Fahrradstraße in der Blumenstraße, Alte Landstraße und Dahlienstraße</t>
  </si>
  <si>
    <t>2023 10 374</t>
  </si>
  <si>
    <t>Errichtung von sicheren Querungsmöglichkeiten an den Grundschulen Lindenbaum und Stadt - Schulwegsicherung</t>
  </si>
  <si>
    <t>2023 09 374</t>
  </si>
  <si>
    <t>barrierefreie Querung der Kreuzung Kaiserstraße/ Telegrafenstraße/ Grabenstraße/ Hohenfuhrstraße</t>
  </si>
  <si>
    <t>Rahden</t>
  </si>
  <si>
    <t>2023 08 770</t>
  </si>
  <si>
    <t>Umgestaltung des Knotenpunkts Am Brullfeld / Wehme / Gartenstraße mit Bevorrechtigung des Radverkehrs als erster Baustein einer Fahrradstraße</t>
  </si>
  <si>
    <t>Recklinghausen</t>
  </si>
  <si>
    <t>2023 23 562</t>
  </si>
  <si>
    <t>2023 29 562</t>
  </si>
  <si>
    <t>Rees</t>
  </si>
  <si>
    <t>2019 15 154</t>
  </si>
  <si>
    <t>Radweg im Rahmen der BETUWE - Verlegung der L 458</t>
  </si>
  <si>
    <t>Reken</t>
  </si>
  <si>
    <t>2023 25 554</t>
  </si>
  <si>
    <t>Rhede</t>
  </si>
  <si>
    <t>2023 09 554</t>
  </si>
  <si>
    <t>Rheinbach</t>
  </si>
  <si>
    <t>2023 19 382</t>
  </si>
  <si>
    <t>Bauliche Maßnahmen für den Fuß- und Radverkehr in der Innenstadt  und Anbindung der Ortschaft Merzbach</t>
  </si>
  <si>
    <t>2023 20 382</t>
  </si>
  <si>
    <t>Weiße Randmarkierungen der Radwege zur Anbindung der Ortschaften in Rheinbach</t>
  </si>
  <si>
    <t>2023 18 382</t>
  </si>
  <si>
    <t>Wegweisende Beschilderung der Kernstadt und Anbindung der Ortschaften in Rheinbach</t>
  </si>
  <si>
    <t>Rheine</t>
  </si>
  <si>
    <t>2023 30 566</t>
  </si>
  <si>
    <t>Einrichtung einer Fahrradstraße in der Bevergerner Straße von Basilikastraße bis zur Kopernikerstraße</t>
  </si>
  <si>
    <t>2023 14 566</t>
  </si>
  <si>
    <t>Einrichtung einer Fahrradstraße in der Krumme Straße und Steinfurter Straße von Lindenstraße bis In den Wiesen</t>
  </si>
  <si>
    <t>2023 27 566</t>
  </si>
  <si>
    <t>2023 18 566</t>
  </si>
  <si>
    <t>Barrierefreie, fußverkehrsgerechte Kreuzungsausgestaltung Bonifatiusstraße / Staufenstraße</t>
  </si>
  <si>
    <t>2023 37 566</t>
  </si>
  <si>
    <t>Grundhafte Erneuerung des Radweges am Kettelerufer der Ems in der Stadt Rheine</t>
  </si>
  <si>
    <t>Rheinisch-Bergischer Kreis</t>
  </si>
  <si>
    <t>2023 06 378</t>
  </si>
  <si>
    <t>Ersatzneubau der Rad- u. Gehwegbrücke entlang der K2 zw. Burscheid-Großhamberg und Leverkusen-Lützenkirchen</t>
  </si>
  <si>
    <t>Rhein-Kreis Neuss</t>
  </si>
  <si>
    <t>2023 19 162</t>
  </si>
  <si>
    <t>Öffentlichkeitsarbeit 2024 bis 2026 der Radregion Rheinland</t>
  </si>
  <si>
    <t>2023 16 162</t>
  </si>
  <si>
    <t>Rhein-Sieg-Kreis</t>
  </si>
  <si>
    <t>2023 16 382</t>
  </si>
  <si>
    <t>Schalksmühle</t>
  </si>
  <si>
    <t>2023 09 962</t>
  </si>
  <si>
    <t>Rad-/Gehweg von Schalksmühle-Kuhlenhagen nach Linscheid</t>
  </si>
  <si>
    <t>Schloß Holte-Stukenbrock</t>
  </si>
  <si>
    <t>2023 18 754</t>
  </si>
  <si>
    <t>Kommunale Verdichtung der radwegweisenden Beschilderung im Stadtgebiet</t>
  </si>
  <si>
    <t>Schwerte</t>
  </si>
  <si>
    <t>2023 15 978</t>
  </si>
  <si>
    <t>2023 18 978</t>
  </si>
  <si>
    <t>Barrierefreier Umbau von 5 Fußgängerquerungen im Stadtgebiet</t>
  </si>
  <si>
    <t>Siegen</t>
  </si>
  <si>
    <t>2023 24 970</t>
  </si>
  <si>
    <t>Barrierefreier Umbau des Fußgängerüberweges Siegstraße</t>
  </si>
  <si>
    <t>Soest</t>
  </si>
  <si>
    <t>2023 07 974</t>
  </si>
  <si>
    <t>Neubau eines Radweges zwischen Sälzerweg und Kiepenkerl-Radweg</t>
  </si>
  <si>
    <t>2023 08 974</t>
  </si>
  <si>
    <t>Neubau Radwegeverbindung Langer Graben ins Gewerbegebiet</t>
  </si>
  <si>
    <t>Sundern</t>
  </si>
  <si>
    <t>2023 13 958</t>
  </si>
  <si>
    <t>Neubau der Anbindung des Gewerbegebietes "Zum Dümpel" an den bestehenden Bürgerradweg</t>
  </si>
  <si>
    <t>Telgte</t>
  </si>
  <si>
    <t>2023 13 570</t>
  </si>
  <si>
    <t>Troisdorf</t>
  </si>
  <si>
    <t>2022 26 382</t>
  </si>
  <si>
    <t>Neubau öffentlicher Radabstellanlage auf dem Gelände der Gesamtschule Sieglar mit 264 öffentlich zugänglichen Stellplätzen</t>
  </si>
  <si>
    <t>Unna</t>
  </si>
  <si>
    <t>2023 23 978</t>
  </si>
  <si>
    <t>Velen</t>
  </si>
  <si>
    <t>2023 10 554</t>
  </si>
  <si>
    <t>Voerde</t>
  </si>
  <si>
    <t>2022 10 170</t>
  </si>
  <si>
    <t>Neubau eines Radweges entlang des Mühlenbergs und der Mehrstraße von der Schweizer Straße bis zur Boltraystraße</t>
  </si>
  <si>
    <t>Wachtberg</t>
  </si>
  <si>
    <t>2023 12 382</t>
  </si>
  <si>
    <t>Neubau eines Radweges zum Lückenschluss des Radweges R 8 in Wachtberg Gimmersdorf</t>
  </si>
  <si>
    <t>Waldbröl</t>
  </si>
  <si>
    <t>2022 17 374</t>
  </si>
  <si>
    <t>Neubau des City-Radweges in Waldbröl, Nümbrecher Straße bis zur Otto-Eichhorn-Straße</t>
  </si>
  <si>
    <t>Waltrop</t>
  </si>
  <si>
    <t>2023 30 562</t>
  </si>
  <si>
    <t>Errichtung einer Fahrradstraße im Stadtgebiet</t>
  </si>
  <si>
    <t>Warburg</t>
  </si>
  <si>
    <t>2023 10 762</t>
  </si>
  <si>
    <t>Grundhafte Sanierung und Ertüchtigung eines Wirtschaftsweges als Radverkehrsverbindung zwischen Warburg-Calenberg und -Wormeln</t>
  </si>
  <si>
    <t>2023 09 762</t>
  </si>
  <si>
    <t>Neubau eines straßenbegleitenden Geh-/Radweges entlang der Industriestraße und Speckgraeben zum Anschluss des Industriegebiets</t>
  </si>
  <si>
    <t>Warendorf</t>
  </si>
  <si>
    <t>2023 08 570</t>
  </si>
  <si>
    <t>Ausbau des Geh- und Radweges an der Milter Straße</t>
  </si>
  <si>
    <t>2023 15 570</t>
  </si>
  <si>
    <t>Anlegen einer Fahrradstraße zwischen Warendorf und Freckenhorst</t>
  </si>
  <si>
    <t>Wegberg</t>
  </si>
  <si>
    <t>2023 04 370</t>
  </si>
  <si>
    <t>Grundhafte Sanierung verschiedener Radwege im Kreisradwegenetz der Stadt Wegberg, 6. Bauabschnitt</t>
  </si>
  <si>
    <t>2023 03 370</t>
  </si>
  <si>
    <t>Grundhafte Sanierung verschiedener Radwege im Kreisradwegenetz der Stadt Wegberg, 5. Bauabschnitt</t>
  </si>
  <si>
    <t>Wesel</t>
  </si>
  <si>
    <t>2023 20 170</t>
  </si>
  <si>
    <t>Wilnsdorf</t>
  </si>
  <si>
    <t>2023 16 970</t>
  </si>
  <si>
    <t>Errichtung von Fahrradabstellanlagen im Gemeindegebiet Wilnsdorf</t>
  </si>
  <si>
    <t>Xanten</t>
  </si>
  <si>
    <t>2023 17 170</t>
  </si>
  <si>
    <t>Verbesserung der Radverkehrsführung am Kreisverkehr Nibelungenplatz</t>
  </si>
  <si>
    <t>Summe</t>
  </si>
  <si>
    <t>Anteil
Land</t>
  </si>
  <si>
    <t>Anteil 
Bund</t>
  </si>
  <si>
    <t>Gesamt-
Zuwendung</t>
  </si>
  <si>
    <t>2022 27 334</t>
  </si>
  <si>
    <t>Umbau der Bismarckstraße zur Fahrradstraße</t>
  </si>
  <si>
    <t>2015 24 334</t>
  </si>
  <si>
    <t>Bahntrassenradweg Aachen-Jülich, Netzlückenschluss in der StädteRegion Aachen, hier: 4. BA</t>
  </si>
  <si>
    <t>Ahaus</t>
  </si>
  <si>
    <t>2022 46 554</t>
  </si>
  <si>
    <t>Ausbau des Ottensteiner Weges zur 
Fahrradstraße von Langen Kamp bis Raiffeisenstraße/K20</t>
  </si>
  <si>
    <t>Arnsberg</t>
  </si>
  <si>
    <t>2022 08 958</t>
  </si>
  <si>
    <t>RadeXpressweg (RXA) von Pickenhainbrücke bis Campus Berliner Platz</t>
  </si>
  <si>
    <t>2023 04 558</t>
  </si>
  <si>
    <t>Fahrradschutzstreifen Raiffeisenstraße</t>
  </si>
  <si>
    <t>Attendorn</t>
  </si>
  <si>
    <t>2022 08 966</t>
  </si>
  <si>
    <t>Grundhafte Erneuerung der Absturzsicherung am Radweg R 41 entlang der Bigge</t>
  </si>
  <si>
    <t>Bad Berleburg</t>
  </si>
  <si>
    <t>2022 17 970</t>
  </si>
  <si>
    <t>Umsetzung Radverkehrskonzept Teil 1; Ausbau Teilstrecken Raumland-Hemschlar, Richstein-Arfeld, Alertshausen-Katzensturz</t>
  </si>
  <si>
    <t>2022 11 770</t>
  </si>
  <si>
    <t>Ersatzneubau Geh- und Radwegbrücke am Jordansprudel über die südlich des Kurparks liegende Bahnstrecke</t>
  </si>
  <si>
    <t>2022 21 766</t>
  </si>
  <si>
    <t>Grundhafte Erneuerung des Geh- und Radweges Begakamp in Höhe des Bega-Bades</t>
  </si>
  <si>
    <t>Baesweiler</t>
  </si>
  <si>
    <t>2022 17 334</t>
  </si>
  <si>
    <t>Umgestaltung des Verkehrsraums inkl. der Einrichtung einer Querungshilfe zugunsten des Radverkehrs entlang der Goethestraße in Beggendorf</t>
  </si>
  <si>
    <t>2022 12 962</t>
  </si>
  <si>
    <t>Radwegausbau Steltenbergweg von der L 686 bis zur Diekentalstraße (K 27)</t>
  </si>
  <si>
    <t>Bedburg-Hau</t>
  </si>
  <si>
    <t>2021 22 154</t>
  </si>
  <si>
    <t>Ausbau des Radweges Antonieterstraße</t>
  </si>
  <si>
    <t>2021 21 154</t>
  </si>
  <si>
    <t>Ausbau des Radweges "Alte Landstraße"</t>
  </si>
  <si>
    <t>2023 01 378</t>
  </si>
  <si>
    <t>Markierung von Radfahrstreifen u. barrierefreie Kreuzungsausgestaltungen im Zuge der Paffrather Straße zwischen B 506 u. Reuterstraße</t>
  </si>
  <si>
    <t>2022 16 711</t>
  </si>
  <si>
    <t>Einrichtung einer Fahrradstraßenverbindung auf dem Straßenzug Rohrteichstraße - Teutoburger Str. - Ehlentruper Weg</t>
  </si>
  <si>
    <t>2022 15 711</t>
  </si>
  <si>
    <t>Verbesserung der Querung des Geh- und Radweges längs des Johannisbaches über die Theesener Straße inkl. Anrampung</t>
  </si>
  <si>
    <t>2022 19 554</t>
  </si>
  <si>
    <t>Markierungs- und Umbauarbeiten für zwei Fahrradstraßen in Bocholt (Stenerner Weg, Im Osteresch)</t>
  </si>
  <si>
    <t>2022 18 554</t>
  </si>
  <si>
    <t>Markierungs- und Umbauarbeiten für vier Fahrradstraßen in Bocholt (Hemdener Weg, Biemenhorster Weg, Willingsweide, Alter Postweg)</t>
  </si>
  <si>
    <t>2022 11 911</t>
  </si>
  <si>
    <t>Geh- / Radweg auf der ehemaligen "Opeltrasse" von Wiemelhausen nach Laer</t>
  </si>
  <si>
    <t>2023 01 314</t>
  </si>
  <si>
    <t>Radverkehrsanlage Rheinuferpromenade Bonn 1. BA - Alter Zoll bis Josefstraße</t>
  </si>
  <si>
    <t>2022 17 314</t>
  </si>
  <si>
    <t>Barrierefreier Ausbau der gemeinsamen Rad-/Gehwegunterführung Endenicher Straße</t>
  </si>
  <si>
    <t>2022 40 554</t>
  </si>
  <si>
    <t>Errichtung von vier überdachten Fahrradabstellanlagen (32 Stellplätze) am Rathaus der Stadt Borken</t>
  </si>
  <si>
    <t>2022 25 554</t>
  </si>
  <si>
    <t>Fahrradstraße "Prozessionsweg" in Borken</t>
  </si>
  <si>
    <t>2022 26 554</t>
  </si>
  <si>
    <t xml:space="preserve">Fahrradstraße ""Eschweg"" in Borken
</t>
  </si>
  <si>
    <t>2022 01 512</t>
  </si>
  <si>
    <t>Ausbau der Radverkehrsanlagen am Kirchhellener Ring von der Alleestraße bis zur Hauptstraße in Bottrop-Kirchhellen</t>
  </si>
  <si>
    <t>2022 03 512</t>
  </si>
  <si>
    <t>Radvorrangroute Bottrop 1. BA Industriestraße/Boye - Nierfeldweg</t>
  </si>
  <si>
    <t>2023 06 362</t>
  </si>
  <si>
    <t>Grundhafte Erneuerung des gemeinsamen Zweirichtungsradgehweges Römerstraße zwischen "Zum Sonnenberg" und Hauptstraße</t>
  </si>
  <si>
    <t>Delbrück</t>
  </si>
  <si>
    <t>2019 11 774</t>
  </si>
  <si>
    <t>Ausbau des Geh- und Radweges an der Lippe zwischen Ringboke und Paradiesstr. in Boke</t>
  </si>
  <si>
    <t>Dinslaken</t>
  </si>
  <si>
    <t>2022 12 170</t>
  </si>
  <si>
    <t>Errichtung von zwei überdachten Fahrradabstellanlagen mit je 40 Stellplätzen in der Altstadt</t>
  </si>
  <si>
    <t>2022 11 170</t>
  </si>
  <si>
    <t>Einfärbung und Markierung von Radinfrastruktur im Alltagsnetz der Stadt Dinslaken</t>
  </si>
  <si>
    <t>2023 02 562</t>
  </si>
  <si>
    <t>2020 19 913</t>
  </si>
  <si>
    <t>Radverkehrbeschleunigung an Lichtsignalanlagen, Teil 2</t>
  </si>
  <si>
    <t>2022 17 558</t>
  </si>
  <si>
    <t>Einrichtung einer Fahrradstraße entlang der Friedrich-Ruin-Straße</t>
  </si>
  <si>
    <t>Düren</t>
  </si>
  <si>
    <t>2021 11 358</t>
  </si>
  <si>
    <t>Geschützter Radfahrstreifen Veldener Straße in Düren</t>
  </si>
  <si>
    <t>Emsdetten</t>
  </si>
  <si>
    <t>2022 07 566</t>
  </si>
  <si>
    <t>Grundhafte Erneuerung des Geh- und Radweges auf dem Albert-Hawerkamp-Weg, 2. Bauabschnitt</t>
  </si>
  <si>
    <t>Erwitte</t>
  </si>
  <si>
    <t>2022 15 974</t>
  </si>
  <si>
    <t>Lückenschlüsse im städtischen Radwegenetz</t>
  </si>
  <si>
    <t>Eschweiler</t>
  </si>
  <si>
    <t>2020 22 334</t>
  </si>
  <si>
    <t>Verbesserung der Radinfrastruktur in Eschweiler - 1. Schritt: Einrichtung von Fahrradstraßen im Stadtgebiet in West-Ost-Richtung</t>
  </si>
  <si>
    <t>2022 22 366</t>
  </si>
  <si>
    <t>Errichtung von 218 Fahrradabstellanlagen in der Euskirchener Innenstadt</t>
  </si>
  <si>
    <t>2021 21 366</t>
  </si>
  <si>
    <t>Neu-, Um- und Ausbau von 218 Fahrradabstellanlagen an Aufkommensschwerpunkten im Stadtgebiet</t>
  </si>
  <si>
    <t>2022 21 366</t>
  </si>
  <si>
    <t>Einrichtung der Fahrradzone "Im Auel"</t>
  </si>
  <si>
    <t>Finnentrop</t>
  </si>
  <si>
    <t>2022 05 966</t>
  </si>
  <si>
    <t>Grundhafte Erneuerung von Teilabschnitten Radweg Serkenroder Straße, Sauerland-Radring und Ruhr-Sieg-Radweg</t>
  </si>
  <si>
    <t>Fröndenberg/Ruhr</t>
  </si>
  <si>
    <t>2022 07 978</t>
  </si>
  <si>
    <t>Grundhafte Erneuerung des Ruhrtalradweges zwischen den Ortsteilen Dellwig und Altendorf</t>
  </si>
  <si>
    <t>Gangelt</t>
  </si>
  <si>
    <t>2022 15 370</t>
  </si>
  <si>
    <t>Grundhafte Erneuerung des Rad- und Gehweges am Kirchweg in Gangelt - Stahe</t>
  </si>
  <si>
    <t>2022 04 513</t>
  </si>
  <si>
    <t>Anlage eines geschützten Radfahrstreifens auf der Hiberniastraße zwischen der Rotthauser Straße und der Ringstraße in Gelsenkirchen</t>
  </si>
  <si>
    <t>Gescher</t>
  </si>
  <si>
    <t>2023 21 554</t>
  </si>
  <si>
    <t>Öffentlichkeitsarbeit Nahmobilät</t>
  </si>
  <si>
    <t>2022 32 562</t>
  </si>
  <si>
    <t>Errichtung einer Fahrradabstellanlage mit Ladestation</t>
  </si>
  <si>
    <t>2022 06 754</t>
  </si>
  <si>
    <t>2022 05 754</t>
  </si>
  <si>
    <t>Hagen</t>
  </si>
  <si>
    <t>2022 02 914</t>
  </si>
  <si>
    <t>Radweg an der Bahnhofstraße zw. Stresemannstraße und Karl-Marx-Straße</t>
  </si>
  <si>
    <t>2022 04 915</t>
  </si>
  <si>
    <t>Anlage Radfahrstreifen Goethestraße (B 63) von Alleestraße bis Südenwall</t>
  </si>
  <si>
    <t>Hattingen</t>
  </si>
  <si>
    <t>2023 01 954</t>
  </si>
  <si>
    <t>Ausbau Anbindung Ruhrtalradweg im Bereich der Straße "An der Kost"</t>
  </si>
  <si>
    <t>2023 02 954</t>
  </si>
  <si>
    <t>Ausbau des Rad- Gehweges "Glückauf-Trasse" von Nierenhofer Straße bis Stadtgrenze Sprockhövel</t>
  </si>
  <si>
    <t>Heinsberg</t>
  </si>
  <si>
    <t>2022 13 370</t>
  </si>
  <si>
    <t>Errichtung von 27 Fahrradboxen auf dem Parkplatz Gangolfusstraße</t>
  </si>
  <si>
    <t>2022 30 562</t>
  </si>
  <si>
    <t>Radwegebeleuchtung an der Westerholter Straße (K46) von Bergstraße bis Einfahrt Vestische Straßenbahnen</t>
  </si>
  <si>
    <t>Horn-Bad Meinberg</t>
  </si>
  <si>
    <t>2022 19 766</t>
  </si>
  <si>
    <t>Grundhafte Erneuerung des Rad- und Wirtschaftsweges Zum Rosenbusch zwischen den Stadtteilen Fromhausen und Horn</t>
  </si>
  <si>
    <t>2022 12 766</t>
  </si>
  <si>
    <t>Lückenschluss Rad- und Gehweg zwischen Horn und dem Ortsteil Bellenberg</t>
  </si>
  <si>
    <t>2022 09 962</t>
  </si>
  <si>
    <t>Fahrradabstellanlagen im Stadtgebiet Letmathe</t>
  </si>
  <si>
    <t>2022 10 962</t>
  </si>
  <si>
    <t>Radverkehrsfurten an Knotenpunkten der Dortmunder Straße in Iserlohn</t>
  </si>
  <si>
    <t>2022 13 978</t>
  </si>
  <si>
    <t>Ausbau Eilater Weg 2.BA zwischen Fritz-Erler-Str. und Stadtgrenze</t>
  </si>
  <si>
    <t>2022 21 154</t>
  </si>
  <si>
    <t>Radstation am Bhf Kleve mit 100 Plätzen</t>
  </si>
  <si>
    <t>Kranenburg</t>
  </si>
  <si>
    <t>2022 32 154</t>
  </si>
  <si>
    <t>Anschluss Europaradbahn an das Zentrum von Kranenburg</t>
  </si>
  <si>
    <t>Kreis 
Heinsberg</t>
  </si>
  <si>
    <t>2021 20 370</t>
  </si>
  <si>
    <t>Neubau von Rad-/Gehwegen entlang der K 17 von der EK13/EK17 bei Gangelt bis Ende OD Vinteln</t>
  </si>
  <si>
    <t>2007 11 554</t>
  </si>
  <si>
    <t>gemeinsamer Geh- und Radweg an der K 11 Rekener Str. von L 829 bis A 31 in Heiden</t>
  </si>
  <si>
    <t>2022 16 554</t>
  </si>
  <si>
    <t>Grundhafte Radwegerneuerung und Verbreiterung im Zuge der K 45 Abschnitt 3,1 in Heek</t>
  </si>
  <si>
    <t>2022 15 554</t>
  </si>
  <si>
    <t>Grundhafte Radwegerneuerung und Verbreiterung im Zuge der K 16 Abschnitt 1,2 in Vreden</t>
  </si>
  <si>
    <t>2022 14 554</t>
  </si>
  <si>
    <t>Grundhafte Radwegerneuerung und Verbreiterung im Zuge der K 4 Abschnitt 2,3 in Rhede</t>
  </si>
  <si>
    <t>2016 14 558</t>
  </si>
  <si>
    <t>Lückenschluss im Radwegenetz an der K 16 AN 4 Borkenberge/Seppenrade</t>
  </si>
  <si>
    <t>2016 13 558</t>
  </si>
  <si>
    <t>Bau eines Radweges an der K 17 AN 1 Hausdülmen/Borkenberge</t>
  </si>
  <si>
    <t>2023 09 558</t>
  </si>
  <si>
    <t>Bau eines Radweges mit Umbau eines Brückenbauwerks im Bereich der Füchtelner Mühle in Olfen</t>
  </si>
  <si>
    <t>2023 02 558</t>
  </si>
  <si>
    <t>Barrierefreie Gestaltung einer Lichtzeichenanlage an der K 14 (Bahnhofstraße/Tüllinghofer Str.) in der OD Lüdinghausen</t>
  </si>
  <si>
    <t>2022 20 766</t>
  </si>
  <si>
    <t>Neuanlage eines gemeinsamen Geh- und Radweges an der  Bad Meinberger Straße (K 92) zwischen Horn-Bad Meinberg-Fissenknick und der Kreisstraße 91</t>
  </si>
  <si>
    <t>2022 21 974</t>
  </si>
  <si>
    <t>Neubau eines Radwegs zwischen Soest-Deiringsen und der B229</t>
  </si>
  <si>
    <t>2022 22 974</t>
  </si>
  <si>
    <t>Grundhafte Erneuerung des Radwegs an der K 51/1.3 von Lippstadt nach Lippstadt-Rixbeck</t>
  </si>
  <si>
    <t>2014 13 566</t>
  </si>
  <si>
    <t>Neubau eines Rad-/Gehweges an der Salzbergener Straße (K66) in Neuenkirchen</t>
  </si>
  <si>
    <t>2022 06 978</t>
  </si>
  <si>
    <t>Bau eines Radweges entlang der K 38 Westhemmerder Dorfweg / Hemmerder Weg von Unna-Hemmerde nach -Westhemmerde</t>
  </si>
  <si>
    <t>2022 22 978</t>
  </si>
  <si>
    <t>Neubau Radwegunterführung K 40-Westicker Straße in Kamen</t>
  </si>
  <si>
    <t>2022 10 166</t>
  </si>
  <si>
    <t>Ausbau des Geh- und Radweges an der K11 in Kempen zwischen K 27 in Grefrath und Tönisvorst</t>
  </si>
  <si>
    <t>2021 14 166</t>
  </si>
  <si>
    <t>Querungshilfe an der K 17 in Tönisvorst Clörath</t>
  </si>
  <si>
    <t>2021 32 570</t>
  </si>
  <si>
    <t>Neubau einer Radwegbrücke südl. Sassenberg im Zuge der K18 über die Ems</t>
  </si>
  <si>
    <t>2021 26 570</t>
  </si>
  <si>
    <t>Neubau einer Geh- und Radwegebrücke i.Z. der K 3 Abschnitt 12; Everswinkel, Warendorf - Mussenbach</t>
  </si>
  <si>
    <t>2021 27 570</t>
  </si>
  <si>
    <t>Neubau eines gemeinsamen Geh- und Radweges i.Z. der K 23 Abschnitt 12; Wadersloh</t>
  </si>
  <si>
    <t>2022 06 570</t>
  </si>
  <si>
    <t>Neubau eines kombinierten Rad- / Gehweges im Zuge der K 20 Abschnitt 8 zwischen Hoetmar und Westkirchen von Station 0,015 bis 1,090</t>
  </si>
  <si>
    <t>2022 12 970</t>
  </si>
  <si>
    <t>Neubau des Radweges "Grabenstraße" von der Marburger Str. bis zur Moltkestr.</t>
  </si>
  <si>
    <t>2022 04 566</t>
  </si>
  <si>
    <t>Neubau des Geh- und Radweges "Kattenvenner Straße" zur Anbindung an den vorh. Geh- und Radweg an der B 475 in der Gemeinde Ladbergen</t>
  </si>
  <si>
    <t>Langenfeld</t>
  </si>
  <si>
    <t>2023 XX 158</t>
  </si>
  <si>
    <t>2021 11 316</t>
  </si>
  <si>
    <t>Einrichtung eines Radfahrstreifens auf der Kandinskystraße zwischen Berliner Straße und Wolf-Vostell-Straße</t>
  </si>
  <si>
    <t>2021 07 316</t>
  </si>
  <si>
    <t>Grundhafte Erneuerung des Radweges Bensberger Straße zwischen Schlebusch und der Stadtgrenze Bergisch-Gladbach Schildgen</t>
  </si>
  <si>
    <t>Lübbecke</t>
  </si>
  <si>
    <t>2022 10 770</t>
  </si>
  <si>
    <t>Umbau der Straßenverbindung Jockweg-Kreisbahnstraße-Feldstraße zwischen Lübbecke und Nettelstedt zur Fahrradstraße und Radvorrangroute</t>
  </si>
  <si>
    <t>2022 25 558</t>
  </si>
  <si>
    <t>Installation einer adaptiven Beleuchtung entlang der Steverseitenwege zur Schulwegsicherung</t>
  </si>
  <si>
    <t>2022 24 558</t>
  </si>
  <si>
    <t>Einrichtung einer Fahrradstraße entlang der Stadtfeldstraße</t>
  </si>
  <si>
    <t>2022 33 562</t>
  </si>
  <si>
    <t>Grundhafte Erneuerung von drei Brücken in Marl-Mitte</t>
  </si>
  <si>
    <t>2022 08 358</t>
  </si>
  <si>
    <t>Grundhafte Erneuerung des Radwegs Rather Straße</t>
  </si>
  <si>
    <t>Meschede</t>
  </si>
  <si>
    <t>2022 10 958</t>
  </si>
  <si>
    <t>Grundhafte Erneuerung des Abschnitts "In der Sold" im Radverkehrsnetz NRW in Visbeck</t>
  </si>
  <si>
    <t>2022 09 958</t>
  </si>
  <si>
    <t>Ausbau des Ruhrtalradwegs zwischen Wehrstapel und Meschede, 1. BA</t>
  </si>
  <si>
    <t>2023 06 770</t>
  </si>
  <si>
    <t>Markierung von Piktogrammketten auf mehreren Straßen im Stadtgebiet Minden</t>
  </si>
  <si>
    <t>2022 19 515</t>
  </si>
  <si>
    <t>Errichtung einer Fahrradstraße im Zuge der Dieckstraße vom Gewerbegebiet bis zur Schleuse</t>
  </si>
  <si>
    <t>2022 11 515</t>
  </si>
  <si>
    <t>Ersatzneubau der Brücke 388 Ramertsweg / Münstersche Aa</t>
  </si>
  <si>
    <t>Netphen</t>
  </si>
  <si>
    <t>2022 10 970</t>
  </si>
  <si>
    <t>Grundhafte Erneuerung des gemeinsamen Geh-und Radweges "Im Krummfeld" in Ortsteil Werthenbach</t>
  </si>
  <si>
    <t>2022 18 970</t>
  </si>
  <si>
    <t>Fahrradabstellanlagen im Gemeindegebiet Neunkirchen</t>
  </si>
  <si>
    <t>2023 01 162</t>
  </si>
  <si>
    <t>Radschnellweg Neuss-Düsseldorf-Langenfeld (RS 5) 1. BA</t>
  </si>
  <si>
    <t>Niederkassel</t>
  </si>
  <si>
    <t>2022 18 382</t>
  </si>
  <si>
    <t>Grundhafte Erneuerung der ADAF-Strecke Südstraße, 4. Abschnitt</t>
  </si>
  <si>
    <t>2022 19 382</t>
  </si>
  <si>
    <t>Grundhafte Erneuerung des Radweges auf der Deichkrone</t>
  </si>
  <si>
    <t>2022 17 382</t>
  </si>
  <si>
    <t>Grundhafte Erneuerung und Verlängerung Marktstraße, 3. Abschnitt</t>
  </si>
  <si>
    <t>Olpe</t>
  </si>
  <si>
    <t>2022 07 966</t>
  </si>
  <si>
    <t>Neubau eines Radweges an der K 36 zwischen Drolshagen und Benolpe</t>
  </si>
  <si>
    <t>2022 26 774</t>
  </si>
  <si>
    <t>Ersatzneubau der Geh- und Radwegbrücke (Bauwerk 48) östl. der L 755 Ludwigsfelder Ring über das Trockengerinne "Krumme Grund"</t>
  </si>
  <si>
    <t>2022 25 774</t>
  </si>
  <si>
    <t>Ersatzneubau der Geh- und Radwegbrücke (Bauwerk 47) westl. der L 755 Ludwigsfelder Ring über das Trockengerinne "Krumme Grund"</t>
  </si>
  <si>
    <t>2022 13 774</t>
  </si>
  <si>
    <t>Neuanlage eines Geh- und Radweges an der Driburger Straße/Springbach Höfe</t>
  </si>
  <si>
    <t>2022 13 770</t>
  </si>
  <si>
    <t>Neubau eines Geh- und Radweges "Aue" in Porta Westfalica-Eisbergen</t>
  </si>
  <si>
    <t>Raesfeld</t>
  </si>
  <si>
    <t>2022 12 554</t>
  </si>
  <si>
    <t>Errichtung einer überdachten Fahrradabstellanlage im Raesfelder Ortszentrum (11 Anlehnbügel)</t>
  </si>
  <si>
    <t>Regionalverband Ruhr</t>
  </si>
  <si>
    <t>2022 22 913</t>
  </si>
  <si>
    <t>Ersatzneubau S-Bahn-Brücke Massener Weg im Zuge des Hoesch-Hafenbahn-Radweges</t>
  </si>
  <si>
    <t>2022 17 554</t>
  </si>
  <si>
    <t>Fuß- und Radweg Ketteler Bach mit Brückenbauwerk</t>
  </si>
  <si>
    <t>2022 29 554</t>
  </si>
  <si>
    <t>Errichtung von 16 Fahrradabstellplätzen im Stadtgebiet Rhede</t>
  </si>
  <si>
    <t>2022 27 554</t>
  </si>
  <si>
    <t xml:space="preserve">Neubau eines gem. Geh- und Radweges an der Schlossstraße entlang des Rheder Baches mit Querungshilfe
</t>
  </si>
  <si>
    <t>2022 09 566</t>
  </si>
  <si>
    <t>Verbesserung der  Verkehrssicherheit von zehn Radwegen im Stadtgebiet von Rheine durch Beleuchtung an Gefahrenstellen</t>
  </si>
  <si>
    <t>Rommerskirchen</t>
  </si>
  <si>
    <t>2022 01 162</t>
  </si>
  <si>
    <t>Radweg von Rommerskirchen nach Hüchelhoven und Vanikum</t>
  </si>
  <si>
    <t>2022 23 978</t>
  </si>
  <si>
    <t>Lückenschluss Radweg B 236 Bereich Freischütz</t>
  </si>
  <si>
    <t>2022 18 974</t>
  </si>
  <si>
    <t>Änderung der Radverkehrsführung im Knotenpunkt Arnsberger Str. / Dasselwall / Ulrichertor</t>
  </si>
  <si>
    <t>Steinheim</t>
  </si>
  <si>
    <t>2022 12 762</t>
  </si>
  <si>
    <t>Grundhafte Erneuerung der Rad- und Wirtschaftswege R 53 (Wiechersweg und Emmer-Radweg /Buchentalsweg) und Anbindung an den Europäischen Fernradweg 1</t>
  </si>
  <si>
    <t>Stemwede</t>
  </si>
  <si>
    <t>2023 03 770</t>
  </si>
  <si>
    <t xml:space="preserve">Sammel-Fahrradabstellanlage mit 40 überdachten und elektronisch gesicherten Abstellplätzen und 9 Ladestationen </t>
  </si>
  <si>
    <t>Stolberg</t>
  </si>
  <si>
    <t>2022 26 334</t>
  </si>
  <si>
    <t>Errichtung von Fahrradabstellanlagen (überdacht) im Stadtgebiet Stolberg</t>
  </si>
  <si>
    <t>Südlohn</t>
  </si>
  <si>
    <t>2022 45 554</t>
  </si>
  <si>
    <t>Ausbau des gemeinsamen Geh- und Radweges im Zentrum von Südlohn entlang des Flusses Schlinge zwischen Bahnhofstraße und Eichendorffstraße</t>
  </si>
  <si>
    <t>2022 08 554</t>
  </si>
  <si>
    <t xml:space="preserve">Radweg an der Amselstraße
</t>
  </si>
  <si>
    <t xml:space="preserve">Telgte </t>
  </si>
  <si>
    <t>2022 17 570</t>
  </si>
  <si>
    <t>Veloroute 3. BA - vom Rochus Hospital bis zum Orkotten</t>
  </si>
  <si>
    <t>2021 33 382</t>
  </si>
  <si>
    <t>Radwegeachse Sieglar/Rotter See</t>
  </si>
  <si>
    <t>2021 32 382</t>
  </si>
  <si>
    <t>Rad-/Gehwegbrücke Schwabenweg</t>
  </si>
  <si>
    <t>Übach-Palenberg</t>
  </si>
  <si>
    <t>2022 22 370</t>
  </si>
  <si>
    <t>Errichtung von 20 Fahrradboxen im öffentlichen Raum der Stadt Übach-Palenberg</t>
  </si>
  <si>
    <t>2022 24 382</t>
  </si>
  <si>
    <t>Herstellung eines Fahrradweges in Holzem - Villip - Heidegartenweg, Wachtberg</t>
  </si>
  <si>
    <t>Wachtendonk</t>
  </si>
  <si>
    <t>2022 27 154</t>
  </si>
  <si>
    <t>Radweg Aerbecker Straße 1.BA</t>
  </si>
  <si>
    <t>2022 05 570</t>
  </si>
  <si>
    <t>Ausbau des Radweges "Alter Münsterweg" zwischen Müssingen / Einen und Warendorf</t>
  </si>
  <si>
    <t>Wassenberg</t>
  </si>
  <si>
    <t>2022 17 370</t>
  </si>
  <si>
    <t>Grundhafte Erneuerung eines Radweges von der L117 bis zur Gemeindeverbindungsstraße 36 (Dohr)</t>
  </si>
  <si>
    <t>2022 09 370</t>
  </si>
  <si>
    <t>Grundhafte Erneuerung verschiedener Radwege im Kreisradwegenetz der Stadt Wegberg, 4. Bauabschnitt</t>
  </si>
  <si>
    <t>2022 04 170</t>
  </si>
  <si>
    <t>Grundhafte Sanierung und Ertüchtigung der Rad- und Fußgängerbrücke B8 Wesel-Feldmark</t>
  </si>
  <si>
    <t>Wettringen</t>
  </si>
  <si>
    <t>2022 16 566</t>
  </si>
  <si>
    <t>Grundhafte Erneuerung des Geh- und Radweges von den "Haddorfer Seen" bis zur Landesgrenze Niedersachsen im Ortsteil "Ohne"</t>
  </si>
  <si>
    <t>2022 17 566</t>
  </si>
  <si>
    <t>Anlegung einer Fahrradstraße über den Burgsteinfurter Damm zwischen August-Kümpers-Straße und Sofienstraße in Wettringen</t>
  </si>
  <si>
    <t>Wickede</t>
  </si>
  <si>
    <t>2022 17 974</t>
  </si>
  <si>
    <t>Ausbau des Ruhrtalradwegs von Höhe Ringstraße bis zur Gemeindegrenze</t>
  </si>
  <si>
    <t>2022 11 970</t>
  </si>
  <si>
    <t>Grundhafte Erneuerung des gemeinsamen Geh-und Radweges zwischen den Ortsteilen Wilgersdorf und Wilnsdorf</t>
  </si>
  <si>
    <t>Summe:</t>
  </si>
  <si>
    <t>lfd. 
Nr.</t>
  </si>
  <si>
    <t>zuwendungs-
fähige 
Ausgaben</t>
  </si>
  <si>
    <t>Zuwendung Land</t>
  </si>
  <si>
    <t>Gesamt-
zuwendung</t>
  </si>
  <si>
    <t>2022 22 334</t>
  </si>
  <si>
    <t>Haaren clever mobil - Teil 1: Barrierefreie, fußverkehrsgerechte 
Kreuzungsausgestaltungen im Stadtgebiet</t>
  </si>
  <si>
    <t>2022 23 334</t>
  </si>
  <si>
    <t>Haaren clever mobil - Teil 2: Einrichtung von innerörtlichen, separat geführten Gehwegen im Stadtgebiet</t>
  </si>
  <si>
    <t>2022 24 334</t>
  </si>
  <si>
    <t>Haaren clever mobil - Teil 3: Öffentlichkeitsarbeit Premiumfußwege</t>
  </si>
  <si>
    <t>2022 10 334</t>
  </si>
  <si>
    <t>2022 20 334</t>
  </si>
  <si>
    <t>2022 12 334</t>
  </si>
  <si>
    <t>2022 21 334</t>
  </si>
  <si>
    <t>2022 09 570</t>
  </si>
  <si>
    <t>2022 05 958</t>
  </si>
  <si>
    <t>2022 17 711</t>
  </si>
  <si>
    <t>2022 31 554</t>
  </si>
  <si>
    <t>Anlegen eines Gehweges in den Straßen Zum Sportplatz und Eichenallee</t>
  </si>
  <si>
    <t>2022 21 554</t>
  </si>
  <si>
    <t>Barrierefreier Ausbau der Kreuzung Nordwall / Pollstiege / Dietrichstraße</t>
  </si>
  <si>
    <t>2022 38 554</t>
  </si>
  <si>
    <t>2022 12 911</t>
  </si>
  <si>
    <t>Bönen</t>
  </si>
  <si>
    <t>2022 03 978</t>
  </si>
  <si>
    <t>2022 10 314</t>
  </si>
  <si>
    <t>Barrierefreie, fußverkehrsgerechte Kreuzungsausgestaltung Kreisel Bonner Talweg / Luisenstraße</t>
  </si>
  <si>
    <t>2022 09 314</t>
  </si>
  <si>
    <t>2022 24 554</t>
  </si>
  <si>
    <t>Anlegen von vier Fußgängerüberwegen im Zuge der Weseler Landstraße in Borken</t>
  </si>
  <si>
    <t>2022 02 512</t>
  </si>
  <si>
    <t>2022 12 362</t>
  </si>
  <si>
    <t>2022 16 758</t>
  </si>
  <si>
    <t>Gehwege an der Holser Straße (L 775) zw. Niederfeldstraße (OD) und Hansastr. (L 557 )</t>
  </si>
  <si>
    <t>2022 10 758</t>
  </si>
  <si>
    <t>2022 26 558</t>
  </si>
  <si>
    <t>Detmold</t>
  </si>
  <si>
    <t>2022 17 766</t>
  </si>
  <si>
    <t>2022 21 913</t>
  </si>
  <si>
    <t>2022 05 112</t>
  </si>
  <si>
    <t>2022 19 558</t>
  </si>
  <si>
    <t>2022 18 111</t>
  </si>
  <si>
    <t>2022 11 370</t>
  </si>
  <si>
    <t>2022 10 113</t>
  </si>
  <si>
    <t>2022 20 366</t>
  </si>
  <si>
    <t>2022 25 154</t>
  </si>
  <si>
    <t>2022 24 154</t>
  </si>
  <si>
    <t>2022 05 513</t>
  </si>
  <si>
    <t>Barrierefreier Umbau von Lichtzeichenanlagen 9.BA Knotenpunkt Grillostraße/Kußweg und Bickernstraße/Grünstraße</t>
  </si>
  <si>
    <t>2022 24 562</t>
  </si>
  <si>
    <t>2022 15 162</t>
  </si>
  <si>
    <t>2022 15 562</t>
  </si>
  <si>
    <t>2022 03 915</t>
  </si>
  <si>
    <t>Errichtung von drei Fahrradzählstellen</t>
  </si>
  <si>
    <t>2022 02 915</t>
  </si>
  <si>
    <t>2022 36 554</t>
  </si>
  <si>
    <t>2022 02 916</t>
  </si>
  <si>
    <t>2022 13 562</t>
  </si>
  <si>
    <t>2022 05 566</t>
  </si>
  <si>
    <t>2022 08 962</t>
  </si>
  <si>
    <t>Barrierefreier Ausbau von sechs Querungsstellen im Stadtgebiet</t>
  </si>
  <si>
    <t>2022 12 978</t>
  </si>
  <si>
    <t>2022 11 978</t>
  </si>
  <si>
    <t>2022 08 166</t>
  </si>
  <si>
    <t>2022 10 154</t>
  </si>
  <si>
    <t>Besucherleitsystem im Stadtgebiet Kleve</t>
  </si>
  <si>
    <t>2022 12 154</t>
  </si>
  <si>
    <t>Öffentlichkeitsarbeit Nahmobilität 2023 und 2024</t>
  </si>
  <si>
    <t>Köln</t>
  </si>
  <si>
    <t>2022 29 315</t>
  </si>
  <si>
    <t>Krefeld</t>
  </si>
  <si>
    <t>2022 06 114</t>
  </si>
  <si>
    <t>2022 34 554</t>
  </si>
  <si>
    <t>2022 10 554</t>
  </si>
  <si>
    <t>2022 20 558</t>
  </si>
  <si>
    <t>2022 06 558</t>
  </si>
  <si>
    <t>Produktion und Installation der Übersichtstafeln / Einführung des Knotenpunktsystems im Kreis Coesfeld</t>
  </si>
  <si>
    <t>2022 19 366</t>
  </si>
  <si>
    <t>2022 18 766</t>
  </si>
  <si>
    <t>2022 21 562</t>
  </si>
  <si>
    <t>2022 12 974</t>
  </si>
  <si>
    <t>2022 06 566</t>
  </si>
  <si>
    <t>2022 08 978</t>
  </si>
  <si>
    <t>2022 04 166</t>
  </si>
  <si>
    <t>2022 08 570</t>
  </si>
  <si>
    <t>Legden</t>
  </si>
  <si>
    <t>2022 07 554</t>
  </si>
  <si>
    <t>Barrierefreie Umgestaltung des Keisverkehrsplatzes Neustadt/Asbecker Str.</t>
  </si>
  <si>
    <t>2022 13 766</t>
  </si>
  <si>
    <t>2022 14 766</t>
  </si>
  <si>
    <t>2022 07 316</t>
  </si>
  <si>
    <t>Einrichtung einer Überquerungshilfe Lützenkirchener Straße 270</t>
  </si>
  <si>
    <t>2022 08 316</t>
  </si>
  <si>
    <t>Einrichtung einer Überquerungshilfe Lützenkirchener Straße 340</t>
  </si>
  <si>
    <t>2022 02 316</t>
  </si>
  <si>
    <t>2022 15 978</t>
  </si>
  <si>
    <t>2022 07 770</t>
  </si>
  <si>
    <t>2022 19 170</t>
  </si>
  <si>
    <t>Mülheim an der Ruhr</t>
  </si>
  <si>
    <t>2022 03 117</t>
  </si>
  <si>
    <t>2022 05 515</t>
  </si>
  <si>
    <t>Errichtung einer Mittelinsel im Zuge des Nottulner Landweges in Höhe der Dorffeldstraße im Ortsteil Roxel</t>
  </si>
  <si>
    <t>2022 09 515</t>
  </si>
  <si>
    <t>2022 15 515</t>
  </si>
  <si>
    <t>Neubau einer Fußgänger-Lichtsignalanlage an der Havixbecker Straße (L 529) zwischen den Einmündungen "An der Kleikuhle" und "Buschkamp"</t>
  </si>
  <si>
    <t>2022 08 515</t>
  </si>
  <si>
    <t>2022 10 162</t>
  </si>
  <si>
    <t>2022 06 966</t>
  </si>
  <si>
    <t>Barrierefreier Umbau von drei Querungseinrichtungen im Bereich der Kolpingstraße</t>
  </si>
  <si>
    <t>2022 24 774</t>
  </si>
  <si>
    <t>Gehweg und Fußgängerquerung George-Marshall-Ring / Driburger Straße</t>
  </si>
  <si>
    <t>2022 11 774</t>
  </si>
  <si>
    <t>2022 23 774</t>
  </si>
  <si>
    <t>Querungshilfen und barrierefreie Ausgestaltung am Knotenpunkt Gesselner Straße/Von-Ketteler-Straße/Sander Straße</t>
  </si>
  <si>
    <t>2022 20 774</t>
  </si>
  <si>
    <t>Selbständiger Gehweg zwischen Benediktiner Str. und Oppelner Str.</t>
  </si>
  <si>
    <t>2022 22 774</t>
  </si>
  <si>
    <t>Selbständiger Gehweg zwischen Fürstenallee und Rochusweg</t>
  </si>
  <si>
    <t>2022 21 774</t>
  </si>
  <si>
    <t>Selbständiger Gehweg zwischen Stemberg und Stapelstraße</t>
  </si>
  <si>
    <t>2022 26 562</t>
  </si>
  <si>
    <t>2022 11 154</t>
  </si>
  <si>
    <t>2022 32 554</t>
  </si>
  <si>
    <t>Anlegen eines Gehweges in der Krechtlinger Straße zur separaten Führung vom Radverkehr</t>
  </si>
  <si>
    <t>2022 33 554</t>
  </si>
  <si>
    <t>Rheinberg</t>
  </si>
  <si>
    <t>2022 09 170</t>
  </si>
  <si>
    <t>2023 XX 566</t>
  </si>
  <si>
    <t>2022 12 382</t>
  </si>
  <si>
    <t>2022 20 382</t>
  </si>
  <si>
    <t>Salzkotten</t>
  </si>
  <si>
    <t>2022 12 774</t>
  </si>
  <si>
    <t>Neubau Fahrbahnteiler / Querungshilfe L 751 Thüler Straße in Höhe Stangenweg (Thüle)</t>
  </si>
  <si>
    <t>2022 16 978</t>
  </si>
  <si>
    <t>Barrierefreier Umbau von sechs Querungshilfen in der Schützenstr., Hagener Str., Röntgenstr. und Graf-Adolf-Str.</t>
  </si>
  <si>
    <t>2022 10 978</t>
  </si>
  <si>
    <t>2022 09 970</t>
  </si>
  <si>
    <t>Barrierefreier Umbau von drei Querungseinrichtungen im Bereich Bürbacher Weg, Obere Dorfstr. und Freiengründer Str.</t>
  </si>
  <si>
    <t>2022 14 974</t>
  </si>
  <si>
    <t>Drei Dauerzählstellen für den Radverkehr</t>
  </si>
  <si>
    <t>2022 19 974</t>
  </si>
  <si>
    <t>Bau und Sicherung von fünf Fußgängerquerungshilfen im Stadtgebiet</t>
  </si>
  <si>
    <t>2022 13 974</t>
  </si>
  <si>
    <t>2022 14 978</t>
  </si>
  <si>
    <t>2022 35 554</t>
  </si>
  <si>
    <t>2022 07 170</t>
  </si>
  <si>
    <t>Wuppertal</t>
  </si>
  <si>
    <t>2022 19 124</t>
  </si>
  <si>
    <t xml:space="preserve">Zuwendungsfähige
Ausgaben </t>
  </si>
  <si>
    <t>Zuwendung 
Land</t>
  </si>
  <si>
    <t>Finanzhilfen
des Bundes</t>
  </si>
  <si>
    <t>2022 11 334</t>
  </si>
  <si>
    <t>Fahrradkommunalkonferenz 2022</t>
  </si>
  <si>
    <t>2022 13 362</t>
  </si>
  <si>
    <t>Neubau eines gemeinsamen Geh- und Radweges zwischen der Hedwig-Gries-Straße und der Langenackerstraße</t>
  </si>
  <si>
    <t>2022 12 558</t>
  </si>
  <si>
    <t>Barrierefreie Querung der Gartenstraße über die Wiesenstraße (K 46), Anordnung eines FGÜ</t>
  </si>
  <si>
    <t>2022 23 558</t>
  </si>
  <si>
    <t>Öffentlichkeitsarbeit Nahmobilität 2022</t>
  </si>
  <si>
    <t>2021 20 566</t>
  </si>
  <si>
    <t>Beschilderung und Markierung des Goldbergweges zur Fahrradstraße</t>
  </si>
  <si>
    <t>2022 02 154</t>
  </si>
  <si>
    <t>Grundhafte Erneuerung der Rad-/Fußwegbrücke Schoppenweg</t>
  </si>
  <si>
    <t>2022 02 758</t>
  </si>
  <si>
    <t>Hochsauerlandkreis</t>
  </si>
  <si>
    <t>2021 18 958</t>
  </si>
  <si>
    <t>Neubau Rad-/Gehweg im Bereich der K 60/1 zwischen Thülener Kreuz und Brilon-Thülen</t>
  </si>
  <si>
    <t>2019 13 362</t>
  </si>
  <si>
    <t>Radwegeverbindung entlang der Linie 18</t>
  </si>
  <si>
    <t>Kreis Gütersloh</t>
  </si>
  <si>
    <t>2020 07 754</t>
  </si>
  <si>
    <t>Kreuzau</t>
  </si>
  <si>
    <t>2021 10 358</t>
  </si>
  <si>
    <t>Erneuerung der Rur- und Rinnebachbrücke unterhalb des Staubeckens Obermaubach im Zuge des Rurufer-Radweges in Kreuzau - Obermaubach</t>
  </si>
  <si>
    <t>Löhne</t>
  </si>
  <si>
    <t>2022 01 758</t>
  </si>
  <si>
    <t>Fahrradabstellanlage am Freibad Löhne (überdacht, beleuchtet, 72 Stellplätze)</t>
  </si>
  <si>
    <t>Märkischer Kreis</t>
  </si>
  <si>
    <t>2017 14 962</t>
  </si>
  <si>
    <t>Radweg an der K 34 von Balve-Mellen Richtung Sorpesee</t>
  </si>
  <si>
    <t>Mettingen</t>
  </si>
  <si>
    <t>2021 29 566</t>
  </si>
  <si>
    <t>Neuaufstellung von 40 Fahrradabstellanlagen mit 2 Bügeln im innerörtlichen Bereich der Gemeinde</t>
  </si>
  <si>
    <t>2022 09 762</t>
  </si>
  <si>
    <t>Grundhafte Erneuerung des Radweges zwischen Entrup und Bredenborn (3 Teilabschnitte)</t>
  </si>
  <si>
    <t>Recke</t>
  </si>
  <si>
    <t>2021 27 566</t>
  </si>
  <si>
    <t>Fahrradabstellanlagen mit 30 Stellplätzen an 4 Standorten im Bereich des Rathauses</t>
  </si>
  <si>
    <t>2022 16 378</t>
  </si>
  <si>
    <t>Grundhafte Erneuerung des gemeinsamen Rad-u. Gehweges an der K2 von Burscheid-Kleinhamberg bis Forellental</t>
  </si>
  <si>
    <t>2022 09 162</t>
  </si>
  <si>
    <t>Senden</t>
  </si>
  <si>
    <t>2022 16 558</t>
  </si>
  <si>
    <t>Einrichtung einer Fahrradstraße auf den Wirtschaftswegen Huxburg</t>
  </si>
  <si>
    <t>2022 06 554</t>
  </si>
  <si>
    <t>Fahrradabstellanlage mit 6 Stellplätzen und Ladestationen an der Robert-Bosch-Str.</t>
  </si>
  <si>
    <t>2022 06 958</t>
  </si>
  <si>
    <t>Grundhafte Erneuerung im landesweiten Radwegenetz zwischen Saal und Hagen sowie der K 5 und Seidfeld</t>
  </si>
  <si>
    <t>2022 01 374</t>
  </si>
  <si>
    <t>Neubau des kombinierten Rad u.- Gehweg  an der Lise-Meitner-Straße</t>
  </si>
  <si>
    <t>Wenden</t>
  </si>
  <si>
    <t>2021 12 966</t>
  </si>
  <si>
    <t>Ausbau des Radweges im Bereich der  "Wendener Hütte"</t>
  </si>
  <si>
    <t>Abk.</t>
  </si>
  <si>
    <t>Kreis</t>
  </si>
  <si>
    <t>Kategorie</t>
  </si>
  <si>
    <t>Jahr</t>
  </si>
  <si>
    <t>Gesamtkosten</t>
  </si>
  <si>
    <t>Zuwendungsfähige Kosten</t>
  </si>
  <si>
    <t>Zuwendung Bund</t>
  </si>
  <si>
    <t>KÖ</t>
  </si>
  <si>
    <t>AC</t>
  </si>
  <si>
    <t>OEF</t>
  </si>
  <si>
    <t>2021 19 334</t>
  </si>
  <si>
    <t>2022</t>
  </si>
  <si>
    <t>RAD</t>
  </si>
  <si>
    <t>2021 21 334</t>
  </si>
  <si>
    <t>Lückenschluss zwischen zwei Kreisverkehren an der K 18 in Eschweiler, Markierung von Schutzstreifen und Neubau eines gemeinsamen Geh- und Radweges</t>
  </si>
  <si>
    <t>2021 20 334</t>
  </si>
  <si>
    <t>DÜ</t>
  </si>
  <si>
    <t>KFDÜ</t>
  </si>
  <si>
    <t>2021 23 114</t>
  </si>
  <si>
    <t>Personalkosten Geschäftsstelle und Organisation der AGFS</t>
  </si>
  <si>
    <t>2021 20 114</t>
  </si>
  <si>
    <t>Öffentlichkeitsarbeit und Kommunikation der AGFS in NRW für die Jahre 2022 bis 2023</t>
  </si>
  <si>
    <t>MÜ</t>
  </si>
  <si>
    <t>WAF</t>
  </si>
  <si>
    <t>2021 28 570</t>
  </si>
  <si>
    <t>Neubau eines gemeinsamen Geh- und Radweges an der K 27</t>
  </si>
  <si>
    <t>2021 17 570</t>
  </si>
  <si>
    <t>AR</t>
  </si>
  <si>
    <t>HSK</t>
  </si>
  <si>
    <t>2021 10 958</t>
  </si>
  <si>
    <t>DE</t>
  </si>
  <si>
    <t>MI</t>
  </si>
  <si>
    <t>2021 18 770</t>
  </si>
  <si>
    <t>Ausbau Weserradweg zwischen Werre-Kuss und Derrick-Kran - 2. BA</t>
  </si>
  <si>
    <t>2021 16 770</t>
  </si>
  <si>
    <t>gemeinsamer Geh- und Radweg in der Ahe einschl. Brückenneubau</t>
  </si>
  <si>
    <t>2021 15 770</t>
  </si>
  <si>
    <t>Ausbau Weserradweg zwischen Werre-Kuss und Derrick-Kran - 1. BA</t>
  </si>
  <si>
    <t>Bergheim</t>
  </si>
  <si>
    <t>BM</t>
  </si>
  <si>
    <t>2021 09 362</t>
  </si>
  <si>
    <t>Verbesserung der Nahmobilitätsinfrastruktur in der Innenstadt</t>
  </si>
  <si>
    <t>UN</t>
  </si>
  <si>
    <t>2021 15 978</t>
  </si>
  <si>
    <t>Beverungen</t>
  </si>
  <si>
    <t>HX</t>
  </si>
  <si>
    <t>2021 20 762</t>
  </si>
  <si>
    <t>Aus- und Neubau einer Radwegeverbindung zwischen Amelunxen und Wehrden</t>
  </si>
  <si>
    <t>BI</t>
  </si>
  <si>
    <t>MOD</t>
  </si>
  <si>
    <t>2021 14 711</t>
  </si>
  <si>
    <t>Haushaltsbefragung zur Ermittlung des Modal-Splits</t>
  </si>
  <si>
    <t>2021 15 711</t>
  </si>
  <si>
    <t>Neugestaltung Radverkehrsanlagen Artur-Ladebeck-Str. im Bereich Adenauerplatz</t>
  </si>
  <si>
    <t>2021 16 711</t>
  </si>
  <si>
    <t>Ausbau des Radwegs entlang der Stadtbahnlinie 3 zwischen Elpke und Stieghorster Str.</t>
  </si>
  <si>
    <t>2021 13 711</t>
  </si>
  <si>
    <t>BOR</t>
  </si>
  <si>
    <t>GER</t>
  </si>
  <si>
    <t>2021 22 554</t>
  </si>
  <si>
    <t>Grundhafte Erneuerung und Verbreiterung des Radweges um den Bocholter Aa See</t>
  </si>
  <si>
    <t>FAA</t>
  </si>
  <si>
    <t>2021 20 554</t>
  </si>
  <si>
    <t>3 Fahrradabstellanlagen am Europaplatz, Berliner Platz und Liebfrauenplatz</t>
  </si>
  <si>
    <t>QHI</t>
  </si>
  <si>
    <t>2021 36 554</t>
  </si>
  <si>
    <t>Querungshilfe für den Rad- und Fußverkehr an der Uhlandstraße</t>
  </si>
  <si>
    <t>2021 17 554</t>
  </si>
  <si>
    <t>BO</t>
  </si>
  <si>
    <t>2021 24 911</t>
  </si>
  <si>
    <t>SIM</t>
  </si>
  <si>
    <t>2021 26 911</t>
  </si>
  <si>
    <t>Sicherung des Radweges Hans-Böckler-Straße im Gleisbereich</t>
  </si>
  <si>
    <t>2020 01 911</t>
  </si>
  <si>
    <t>gemeinsame Geh- und Radwegbrücke über die A 43 in Bochum Riemke</t>
  </si>
  <si>
    <t>ZST</t>
  </si>
  <si>
    <t>2021 25 911</t>
  </si>
  <si>
    <t>Dauerzählstellen für den Radverkehr</t>
  </si>
  <si>
    <t>2021 29 911</t>
  </si>
  <si>
    <t>2021 19 554</t>
  </si>
  <si>
    <t>Rad- und Fußgängerquerung am Knotenpunkt Bocholter Straße / An der Nathe / Steingrube</t>
  </si>
  <si>
    <t>2021 33 554</t>
  </si>
  <si>
    <t>BOT</t>
  </si>
  <si>
    <t>2019 05 512</t>
  </si>
  <si>
    <t>Fahrradstraßen 3. BA; Burgstr., Am Schleitkamp und Heimersfeld, Overbeckstr., Plaggenbahn, Hebleckstr.</t>
  </si>
  <si>
    <t>2021 01 512</t>
  </si>
  <si>
    <t>Öffentlichkeitsarbeit Nahmobilität 2022 und 2023</t>
  </si>
  <si>
    <t>Brakel</t>
  </si>
  <si>
    <t>2021 21 762</t>
  </si>
  <si>
    <t>Fahrradabstellanlage in der Innenstadt angrenzend an die Straße Frauenstelle</t>
  </si>
  <si>
    <t>Brilon</t>
  </si>
  <si>
    <t>2021 14 958</t>
  </si>
  <si>
    <t>Grundhafte Erneuerung der Radwegverbindung zwischen Brilon und Alme</t>
  </si>
  <si>
    <t>2021 13 362</t>
  </si>
  <si>
    <t>HF</t>
  </si>
  <si>
    <t>2021 16 758</t>
  </si>
  <si>
    <t>Ermittlung des Modal-Splits</t>
  </si>
  <si>
    <t>2021 19 758</t>
  </si>
  <si>
    <t>Ausbau Radweg / Fahrradstraße Elsedamm (Levinsonstr. - Sachsenstr.)</t>
  </si>
  <si>
    <t>GEW</t>
  </si>
  <si>
    <t>2021 18 758</t>
  </si>
  <si>
    <t>Ausbau Gehweg Elsedamm (Levinsonstr. - Sachsenstr.)</t>
  </si>
  <si>
    <t>2021 15 758</t>
  </si>
  <si>
    <t>PB</t>
  </si>
  <si>
    <t>2015 17 774</t>
  </si>
  <si>
    <t>Ausbau der Kleinen Straße in Delbrück Mitte zur Fahrradstraße</t>
  </si>
  <si>
    <t>LIP</t>
  </si>
  <si>
    <t>2021 25 766</t>
  </si>
  <si>
    <t>Kombinierte Querungshilfen Paulinenstraße mit Anschluss einer Gehwegüberfahrt</t>
  </si>
  <si>
    <t>2021 20 766</t>
  </si>
  <si>
    <t>WES</t>
  </si>
  <si>
    <t>2021 21 170</t>
  </si>
  <si>
    <t>Dormagen</t>
  </si>
  <si>
    <t>NE</t>
  </si>
  <si>
    <t>2021 19 162</t>
  </si>
  <si>
    <t>Verkehrserhebung Mobilität SrV2023 in den Jahren 2022 bis 2024 - Zusammenarbeit mit der TU Dresden</t>
  </si>
  <si>
    <t>RE</t>
  </si>
  <si>
    <t>2020 19 562</t>
  </si>
  <si>
    <t>Fahrradstraße Am Holzplatz</t>
  </si>
  <si>
    <t>2021 15 562</t>
  </si>
  <si>
    <t>Grundhafte Erneuerung der Hohenkampbrücke über die Lippe</t>
  </si>
  <si>
    <t>2021 16 562</t>
  </si>
  <si>
    <t>Grundhafte Erneuerung von 2 Geh- und Radwegebrücken im Stadtteil Dorsten-Barkenfeld</t>
  </si>
  <si>
    <t>DO</t>
  </si>
  <si>
    <t>2017 17 913</t>
  </si>
  <si>
    <t>Neubau der Geh- und Radwegbrücke Lindemannstr. über die B1</t>
  </si>
  <si>
    <t>2018 05 913</t>
  </si>
  <si>
    <t>Ersatzneubau Geh-/Radwegbrücke Weustgraben (Revierpark Wischlingen)</t>
  </si>
  <si>
    <t>2021 15 913</t>
  </si>
  <si>
    <t>DU</t>
  </si>
  <si>
    <t>2021 04 112</t>
  </si>
  <si>
    <t>2021 03 112</t>
  </si>
  <si>
    <t>COE</t>
  </si>
  <si>
    <t>2021 19 558</t>
  </si>
  <si>
    <t>Modal-Split-Untersuchung 2022</t>
  </si>
  <si>
    <t>2021 18 558</t>
  </si>
  <si>
    <t>D</t>
  </si>
  <si>
    <t>2021 40 111</t>
  </si>
  <si>
    <t>Radweg Am Schönekamp</t>
  </si>
  <si>
    <t>PLA</t>
  </si>
  <si>
    <t>2021 42 111</t>
  </si>
  <si>
    <t>Planungskosten Radschnellweg Abschnitt Düsseldorf</t>
  </si>
  <si>
    <t>2021 45 111</t>
  </si>
  <si>
    <t>2021 44 111</t>
  </si>
  <si>
    <t>GM</t>
  </si>
  <si>
    <t>2021 13 374</t>
  </si>
  <si>
    <t>Agger-Sülz-Radweg, gem. Rad- und Gehweg in Engelskirchen, Ausbau  Im Grengel und Neubau "Haus Leppe - :metabolon"</t>
  </si>
  <si>
    <t>Enger</t>
  </si>
  <si>
    <t>2021 20 758</t>
  </si>
  <si>
    <t>Ausbau des Radweges Nordhofstraße</t>
  </si>
  <si>
    <t>Erftstadt</t>
  </si>
  <si>
    <t>2021 12 362</t>
  </si>
  <si>
    <t>Schließung des Radwegerings (Infrastrukturring) Erftstadt-Liblar</t>
  </si>
  <si>
    <t>2021 10 362</t>
  </si>
  <si>
    <t>Verbesserung der Fußwegeinfrastruktur im Stadtgebiet, Umsetzung des Fußgängerüberwegkonzeptes</t>
  </si>
  <si>
    <t>HS</t>
  </si>
  <si>
    <t>2021 15 370</t>
  </si>
  <si>
    <t>Espelkamp</t>
  </si>
  <si>
    <t>2020 31 770</t>
  </si>
  <si>
    <t>Maßnahmen zur Radverkehrsführung an der General-Bishop-Str.</t>
  </si>
  <si>
    <t>E</t>
  </si>
  <si>
    <t>2021 29 113</t>
  </si>
  <si>
    <t>EU</t>
  </si>
  <si>
    <t>2021 147 366</t>
  </si>
  <si>
    <t>Freudenberg</t>
  </si>
  <si>
    <t>SI</t>
  </si>
  <si>
    <t>2021 20 970</t>
  </si>
  <si>
    <t>Radweg Gambachtal - Absturzsicherung &amp; Markierung</t>
  </si>
  <si>
    <t>KLE</t>
  </si>
  <si>
    <t>2021 12 154</t>
  </si>
  <si>
    <t>Grundhafte Erneuerung Radweg Schwarzer Weg und die Brücken Stadtpark und Finkenhorster Weg</t>
  </si>
  <si>
    <t>GE</t>
  </si>
  <si>
    <t>BAR</t>
  </si>
  <si>
    <t>2021 13 513</t>
  </si>
  <si>
    <t>Barrierefreier Umbau von LZA, 8. BA, Knotenpunkt Overbergstr. / Husemannstr.</t>
  </si>
  <si>
    <t>2021 30 562</t>
  </si>
  <si>
    <t>Dauerzählstelle Talstraße</t>
  </si>
  <si>
    <t>2021 28 562</t>
  </si>
  <si>
    <t>2021 27 562</t>
  </si>
  <si>
    <t>2021 24 562</t>
  </si>
  <si>
    <t>Grundhafte Erneuerung des gemeinsamen Geh- und Radweges im Zuge der Behmerstr. von Klarastraße bis Otto-Hue-Straße</t>
  </si>
  <si>
    <t>Grefrath</t>
  </si>
  <si>
    <t>VIE</t>
  </si>
  <si>
    <t>2021 03 116</t>
  </si>
  <si>
    <t>Grundhafte Erneuerung der Radwegebrücke über die Niers</t>
  </si>
  <si>
    <t>2021 31 554</t>
  </si>
  <si>
    <t>Barrierefreier Umbau des Kreisverkehres Gildehauser Damm / Schillerstraße / Engbrinkkamp</t>
  </si>
  <si>
    <t>BTR</t>
  </si>
  <si>
    <t>2021 21 554</t>
  </si>
  <si>
    <t>gemeinsamer Geh- und Radweg auf der ehemaligen Bahntrasse zw. Königstr. und Steinstr. einschl. Querungshilfe</t>
  </si>
  <si>
    <t>HA</t>
  </si>
  <si>
    <t>2021 07 914</t>
  </si>
  <si>
    <t>Fahrradabstellanlagen im Stadtgebiet</t>
  </si>
  <si>
    <t>2021 32 562</t>
  </si>
  <si>
    <t>Neubau der gemeinsamen Geh- und Radwegebrücke über die Stever in Haltern am See</t>
  </si>
  <si>
    <t>2021 25 562</t>
  </si>
  <si>
    <t>HAM</t>
  </si>
  <si>
    <t>2021 04 915</t>
  </si>
  <si>
    <t>Fahrradpromenade Hamm, Teilprojekt 1-3: LSA-Optimierung und Ausbau von Rad- und Gehwegen, Hafenstraße / Nordringpark</t>
  </si>
  <si>
    <t>2021 06 915</t>
  </si>
  <si>
    <t>Ausbau Radweg Baumhofstraße von Günterstraße bis Weetfelder Straße</t>
  </si>
  <si>
    <t>2021 05 915</t>
  </si>
  <si>
    <t>Radhauptroute Braam-Ostwennemar: Neubau des gemeinsamen Geh- und Radweges an der Geithebrücke "Dille" mit Ausbau Mennenkamp</t>
  </si>
  <si>
    <t>2021 24 554</t>
  </si>
  <si>
    <t>2 Fahrradabstellanlagen mit Ladestationen am Freizeitgelände Heide Spaßbad und im Umfeld vom Rathausplatz Nord</t>
  </si>
  <si>
    <t>2021 10 370</t>
  </si>
  <si>
    <t>Ausbau des Geh- und Radweges an der Einmündung Waldfeuchter Straße/Zur Kornmühle in HS-Kirchhoven zur Erhöhung der Verkehrssicherheit für Radfahrende</t>
  </si>
  <si>
    <t>2021 26 758</t>
  </si>
  <si>
    <t>Installation von 15 Fahrradabstellanlagen im Stadtgebiet</t>
  </si>
  <si>
    <t>HER</t>
  </si>
  <si>
    <t>2020 12 916</t>
  </si>
  <si>
    <t>Geh- und Radwegebrücke über den Kanal in Herne-Horsthausen</t>
  </si>
  <si>
    <t>2021 09 916</t>
  </si>
  <si>
    <t>2021 10 916</t>
  </si>
  <si>
    <t>Modal-Split-Erhebung in 2022</t>
  </si>
  <si>
    <t>2021 41 562</t>
  </si>
  <si>
    <t>2021 45 562</t>
  </si>
  <si>
    <t>Fahrradabstellanlagen im öffentlichen Verkehrsraum</t>
  </si>
  <si>
    <t>2021 22 762</t>
  </si>
  <si>
    <t>Geh-und Radweg entlang der Schelpe zwischen der "Corveyer Allee" und „Hermannstraße“ in Höxter</t>
  </si>
  <si>
    <t>2021 19 762</t>
  </si>
  <si>
    <t>Grundhafte Erneuerung der Verbindung von 
Lüchtringen zur Eisenbanhbrücke bei Corvey (Alternativeroute Weserradweg)</t>
  </si>
  <si>
    <t>2021 11 370</t>
  </si>
  <si>
    <t>2 Fahrradabstellanlagen mit insgesamt 12 Stellplätzen im öffentlichen Verkehrsraum der Stadt Hückelhoven</t>
  </si>
  <si>
    <t>ST</t>
  </si>
  <si>
    <t>2021 14 566</t>
  </si>
  <si>
    <t>Neubau eines gemeinsamen Geh- und Radweges zwischen der Gutenbergstraße und der  Straße "An der Umfluth"</t>
  </si>
  <si>
    <t>2021 13 566</t>
  </si>
  <si>
    <t>MK</t>
  </si>
  <si>
    <t>2021 10 962</t>
  </si>
  <si>
    <t>2020 21 162</t>
  </si>
  <si>
    <t>Ausbau eines Radweges entlang des Scheulenbendgrabens zwischen Garzweiler und Herberath</t>
  </si>
  <si>
    <t>2021 25 978</t>
  </si>
  <si>
    <t>Ausbau Radweg Kurler Busch zwischen Lindenallee und Stadtgrenze DO</t>
  </si>
  <si>
    <t>2021 09 978</t>
  </si>
  <si>
    <t>Bau einer barrierefreien Fußgängerrampe am Knappenweg</t>
  </si>
  <si>
    <t>2021 16 978</t>
  </si>
  <si>
    <t>Ersatzneubau einer Radwegebrücke über die Seseke zwischen Wittenberger Str. und Henri-David-Str.</t>
  </si>
  <si>
    <t>2021 13 978</t>
  </si>
  <si>
    <t>Fahrradabstellanlagen Zentralbereich Innenstadt, 2. BA</t>
  </si>
  <si>
    <t>2021 07 978</t>
  </si>
  <si>
    <t>Grundhafte Erneuerung und Ausbau des Körnerradweges im Bereich Wasserkurl, Hemsack und Westick</t>
  </si>
  <si>
    <t>2021 12 978</t>
  </si>
  <si>
    <t>2021 06 978</t>
  </si>
  <si>
    <t>Grundhafte Erneuerung und Ausbau des Radweges Eilater Weg zwischen Seseke und Fritz-Erler-Straße</t>
  </si>
  <si>
    <t>2021 18 166</t>
  </si>
  <si>
    <t>Erneuerung und Ausbau des gemeinsamen Geh- und Radweges an der St. Huberter Str.</t>
  </si>
  <si>
    <t>2021 13 166</t>
  </si>
  <si>
    <t>Fahrradabstellanlagen im öffentlichen Bereich am Sportzentrum St. Hubert</t>
  </si>
  <si>
    <t>Kerpen</t>
  </si>
  <si>
    <t>2020 12 362</t>
  </si>
  <si>
    <t>Netzschlüsse für den Fuß- und Radverkehr (Ost- West- Achse Kerpen)</t>
  </si>
  <si>
    <t>2020 11 362</t>
  </si>
  <si>
    <t>Errichtung einer Zählstelle für den Radverkehr (Dauerzählstelle mit Displayanzeige) auf der Sindorfer Str.</t>
  </si>
  <si>
    <t>2021 16 154</t>
  </si>
  <si>
    <t>Grundhafte Erneuerung des Radweges Wember Str. von Kroatenstr. bis Weller Landstr.</t>
  </si>
  <si>
    <t>2021 15 154</t>
  </si>
  <si>
    <t>Neubau des Radweges Beetenackersweg</t>
  </si>
  <si>
    <t>2021 18 154</t>
  </si>
  <si>
    <t>Umbau des Knotenpunkts inkl. Signalisierung Triftstraße / Albersallee für Radfahrerquerungen</t>
  </si>
  <si>
    <t>K</t>
  </si>
  <si>
    <t>2020 23 315</t>
  </si>
  <si>
    <t>Ersatzneubau der Brücke "Escher Straße"</t>
  </si>
  <si>
    <t>2021 55 315</t>
  </si>
  <si>
    <t>Ersatzneubau der Brücke im Brücker Bruch</t>
  </si>
  <si>
    <t>SU</t>
  </si>
  <si>
    <t>RVR</t>
  </si>
  <si>
    <t>2020 31 382</t>
  </si>
  <si>
    <t>Ausbau des Radweges Königswinter-Niederdollendorf (Fährstr. Bis Stadtgrenze Bonn), 2. BA, Am Strandbad bis Weidenweg</t>
  </si>
  <si>
    <t>KR</t>
  </si>
  <si>
    <t>2021 19 114</t>
  </si>
  <si>
    <t>Verkehrserhebung Mobilität SrV2023 in den Jahren 2022 bis 2024</t>
  </si>
  <si>
    <t>2021 18 554</t>
  </si>
  <si>
    <t>2021 29 554</t>
  </si>
  <si>
    <t>Grundhafte Erneuerung der Radwegebrücke über die Nebenissel im Zuge der K 2</t>
  </si>
  <si>
    <t>2020 54 554</t>
  </si>
  <si>
    <t>gemeinsamer Geh- und Radweg an der K 18 von Lünten Richtung Ammeloe in Vreden, 1.BA</t>
  </si>
  <si>
    <t>2021 16 558</t>
  </si>
  <si>
    <t>SIG</t>
  </si>
  <si>
    <t>2021 22 558</t>
  </si>
  <si>
    <t>Barrierefreie Gestaltung von 2 Lichtsignalanlagen an der K 58 (Dülmener Str.) in der OD Coesfeld</t>
  </si>
  <si>
    <t>2020 12 558</t>
  </si>
  <si>
    <t>Bau eines gemeinsamen Geh- und Radweges an der K 39 - 3. BA vom Wirtschaftsweg Vollmerbrok bis zum Daverthauptweg in Ascheberg</t>
  </si>
  <si>
    <t>2017 11 558</t>
  </si>
  <si>
    <t>Bau eines gemeinsamen Geh- und Radweges an der  K 60 zwischen B 235 und Kreisgrenze in der Gemeinde Senden</t>
  </si>
  <si>
    <t>2021 11 558</t>
  </si>
  <si>
    <t>Grundhafte Erneuerung eines gemeinsamen Geh- und Radweges an der K 1 AN 4-7 / K 51 AN 2 und Einbau von zwei Querungsstellen in Havixbeck</t>
  </si>
  <si>
    <t>2021 13 558</t>
  </si>
  <si>
    <t>Bau eines gemeinsamen Geh- und Radweges an der K 10 (1. BA - Brücke über die A 1)</t>
  </si>
  <si>
    <t>2021 17 558</t>
  </si>
  <si>
    <t>2021 12 558</t>
  </si>
  <si>
    <t>Ausbau eines gemeinsamen Geh- und Radweges an der K 46 AN 5 (Borkener Straße) in Coesfeld</t>
  </si>
  <si>
    <t>2007 14 366</t>
  </si>
  <si>
    <t>Netzlückenschluss des landesweiten Radverkehrsnetzes zwischen Schmidtheim (Gem. Dahlem) und Blankenheim-Wald, Tälerroute</t>
  </si>
  <si>
    <t>2021 13 370</t>
  </si>
  <si>
    <t>Neubau eines gemeinsamen straßenbegleitenden Geh- und Radweg an der K 9 zwischen Wassenberg-Myhl und Wegberg-Wildenrath</t>
  </si>
  <si>
    <t>2021 17 370</t>
  </si>
  <si>
    <t>Ausbau eines einseitigen gemeinsamen Rad- und Gehweges auf der K 13 zwischen Gangelt-Kreuzrath bis Gangelt-Birgden</t>
  </si>
  <si>
    <t>Kreis Höxter</t>
  </si>
  <si>
    <t>2021 14 762</t>
  </si>
  <si>
    <t>Neubau Geh- und Radweg an der K 7 zwischen Steinheim und Ottenhausen</t>
  </si>
  <si>
    <t>2021 16 762</t>
  </si>
  <si>
    <t>Grundhafte Ernerung der Brücke im Zuge des R 6 in Willebadessen Gut Haverhausen</t>
  </si>
  <si>
    <t>2021 15 762</t>
  </si>
  <si>
    <t>Umgestaltung der Kreissstraße K 18 zugunsten Radverkehrsanlagen außerhalb der OD bis zu K 9</t>
  </si>
  <si>
    <t>2021 04 154</t>
  </si>
  <si>
    <t>Grundhafte Erneuerung der LSA an der K10 für Radfahrer</t>
  </si>
  <si>
    <t>2021 05 154</t>
  </si>
  <si>
    <t>Grundhafte Erneuerung des Radweges an der K 12 in Kalkar</t>
  </si>
  <si>
    <t>2020 02 154</t>
  </si>
  <si>
    <t>Bau eines Radweges an der K24 "Am Lommerskamp" zwischen B58 und L2</t>
  </si>
  <si>
    <t>2021 03 154</t>
  </si>
  <si>
    <t>Grundhafte Erneuerung des Radweges an der K 1 in Wachtendonk Müllem</t>
  </si>
  <si>
    <t>2021 24 766</t>
  </si>
  <si>
    <t>Neuanlage eines gemeinsamen Geh- und Radweges im Zuge der K 92 zwischen Fissenknick und Niederschönhagen (1. BA)</t>
  </si>
  <si>
    <t>2021 19 766</t>
  </si>
  <si>
    <t>2021 29 774</t>
  </si>
  <si>
    <t>Grundhafte Erneuerung des Geh- und Radweges K 55 von Salzkotten-Verne nach Delbrück Boke</t>
  </si>
  <si>
    <t>2021 28 774</t>
  </si>
  <si>
    <t>Neubau eines Geh- und Radweges mit Brückenbauwerk an der K 38 zwischen Paderborn - Dahl und Altenbeken - Schwaney</t>
  </si>
  <si>
    <t>2021 39 562</t>
  </si>
  <si>
    <t>SO</t>
  </si>
  <si>
    <t>2021 06 974</t>
  </si>
  <si>
    <t>2021 13 974</t>
  </si>
  <si>
    <t>Grundhafte Erneuerung des Radweges an der K 42 von Lippstadt-Lohe nach -Benninghausen</t>
  </si>
  <si>
    <t>2021 11 974</t>
  </si>
  <si>
    <t>Grundhafte Erneuerung des gemeinsamen Geh- und Radweges an der K 18 von Werl nach Werl-Sönnern</t>
  </si>
  <si>
    <t>2021 19 566</t>
  </si>
  <si>
    <t>Grundhafte Erneuerung eines Teilstückes der Radbahn auf dem Gemeindegebiet der Stadt Horstmar</t>
  </si>
  <si>
    <t>2021 15 566</t>
  </si>
  <si>
    <t>Neubau eines gemeinsamen Geh- und Radweges an der K 11,"Saerbecker Straße" in Ladbergen zur besseren Anbindung des Baugebietes "In der Laake"</t>
  </si>
  <si>
    <t>2021 17 566</t>
  </si>
  <si>
    <t>Grundhafte Erneuerung des gemeinsamen Geh- und Radweges an der K 29, Saerbecker Straße zwischen Saerbeck und Hörstel - Birgte</t>
  </si>
  <si>
    <t>2021 07 566</t>
  </si>
  <si>
    <t>Produktion und Installation von Übersichtstafeln / Einführung des Knotenpunktsystems im Kreis Steinfurt</t>
  </si>
  <si>
    <t>2021 18 566</t>
  </si>
  <si>
    <t>Grundhafte Erneuerung des beidseitigen Geh- und Radweges an der K 54, Robert - Bosch - Straße in Greven - Reckenfeld</t>
  </si>
  <si>
    <t>2021 18 978</t>
  </si>
  <si>
    <t>2021 10 166</t>
  </si>
  <si>
    <r>
      <t xml:space="preserve">Grundhafte Erneuerung des Radweges an der </t>
    </r>
    <r>
      <rPr>
        <sz val="11"/>
        <color rgb="FFFF0000"/>
        <rFont val="Calibri"/>
        <family val="2"/>
      </rPr>
      <t>K 22</t>
    </r>
    <r>
      <rPr>
        <sz val="11"/>
        <color rgb="FF000000"/>
        <rFont val="Calibri"/>
        <family val="2"/>
      </rPr>
      <t xml:space="preserve"> in Tönisvorst</t>
    </r>
  </si>
  <si>
    <t>2021 08 166</t>
  </si>
  <si>
    <t>Querungshilfe an der K 9 in Niederkrüchten, Hochstraße</t>
  </si>
  <si>
    <t>2021 15 166</t>
  </si>
  <si>
    <t>2021 09 166</t>
  </si>
  <si>
    <t>Grundhafte Erneuerung des Radweges an der K 8 in Viersen Schwalmtal</t>
  </si>
  <si>
    <t>2021 25 570</t>
  </si>
  <si>
    <t>Neubau eines Geh- und Radweges i.Z. der K 56 Abschnitt 3; Wadersloh</t>
  </si>
  <si>
    <t>2021 19 570</t>
  </si>
  <si>
    <t>Neubau eines gemeinsamen Geh- und Radweges, II.BA, 100 Schlösserroute i.Z. der K 24 Abschnitt 1; Beckum</t>
  </si>
  <si>
    <t>2021 15 570</t>
  </si>
  <si>
    <t>2021 22 570</t>
  </si>
  <si>
    <t>Grundhafte Erneuerung des Geh- und Radweges entlang der K 14 Abschnitt 12 zwischen Stromberg und Wadersloh</t>
  </si>
  <si>
    <t>2021 XX 570</t>
  </si>
  <si>
    <t>Fahrradabstellanlage mit 30 Stellplätzen am Kreishaus Warendorf</t>
  </si>
  <si>
    <t>2021 08 970</t>
  </si>
  <si>
    <t>ME</t>
  </si>
  <si>
    <t>2021 16 158</t>
  </si>
  <si>
    <t>2021 16 554</t>
  </si>
  <si>
    <t>gemeinsame Geh- und Radwegebrücke an der Legdener Mühlenbachaue in Legden</t>
  </si>
  <si>
    <t>2021 27 766</t>
  </si>
  <si>
    <t>Fahrradboxen im Stadtkern</t>
  </si>
  <si>
    <t>2021 28 766</t>
  </si>
  <si>
    <t>Neubau einer Querungshilfe an der L 958 Entruper Weg</t>
  </si>
  <si>
    <t>2021 21 766</t>
  </si>
  <si>
    <t>LEV</t>
  </si>
  <si>
    <t>2019 05 316</t>
  </si>
  <si>
    <t>Grundhafte Erneuerung des Radweges "An der Hundsecke"</t>
  </si>
  <si>
    <t>2021 05 316</t>
  </si>
  <si>
    <t>Grundhafte Erneuerung des Radweges Wilhelm-Kaltenbach-Weg</t>
  </si>
  <si>
    <t>2021 04 316</t>
  </si>
  <si>
    <t>Grundhafte Erneuerung des Radweges "Grüner Weg"</t>
  </si>
  <si>
    <t>2021 06 316</t>
  </si>
  <si>
    <t>Grundhafte Erneuerung des Rad- u. Gehweges Tannenbergstraße</t>
  </si>
  <si>
    <t>Lindlar</t>
  </si>
  <si>
    <t>2021 12 374</t>
  </si>
  <si>
    <t>Errichtung von zwei Fahrradabstellanlagen am Rathaus (14 St.) und Kirchplatz (7 St.) in Lindlar</t>
  </si>
  <si>
    <t>Linnich</t>
  </si>
  <si>
    <t>DN</t>
  </si>
  <si>
    <t>2021 15 358</t>
  </si>
  <si>
    <t>Grundhafte Erneuerung des gemeinsamen Rad- und Gehweges zwischen Linnich und Welz</t>
  </si>
  <si>
    <t>Lüdenscheid</t>
  </si>
  <si>
    <t>2021 11 962</t>
  </si>
  <si>
    <t>Barrierefreier Gehwegumbau an 10 Lichtsignalanlagen im Stadtgebiet</t>
  </si>
  <si>
    <t>2020 XX 558</t>
  </si>
  <si>
    <t>Fahrradstraße Tüllinghofer Straße in Lüdinghausen</t>
  </si>
  <si>
    <t>2021 11 978</t>
  </si>
  <si>
    <t>Umbau des Geh- und Radweges Horstmarer Straße zur Fahrradstraße</t>
  </si>
  <si>
    <t>Meerbusch</t>
  </si>
  <si>
    <t>2021 18 162</t>
  </si>
  <si>
    <t>2021 12 962</t>
  </si>
  <si>
    <t>Ausbau des gemeinsamen Geh- und Radweges entlang der "Unteren Promenade"</t>
  </si>
  <si>
    <t>2021 09 770</t>
  </si>
  <si>
    <t>2019 06 770</t>
  </si>
  <si>
    <t>Umgestaltung der Kreuzung Marienstr. / Saarring für den Radverkehr</t>
  </si>
  <si>
    <t>2021 19 116</t>
  </si>
  <si>
    <t>Öffentlichkeitsarbeit Nahmobilität 2022 und 20233</t>
  </si>
  <si>
    <t>2021 18 170</t>
  </si>
  <si>
    <t>Mönchengladbach</t>
  </si>
  <si>
    <t>MG</t>
  </si>
  <si>
    <t>2021 01 116</t>
  </si>
  <si>
    <t>Monheim</t>
  </si>
  <si>
    <t>2021 17 158</t>
  </si>
  <si>
    <t>MH</t>
  </si>
  <si>
    <t>2021 08 117</t>
  </si>
  <si>
    <t>Ausbau eines gemeinsamen Geh- und Radweges an der Duisburger Str., K 14</t>
  </si>
  <si>
    <t>MS</t>
  </si>
  <si>
    <t>2019 16 515</t>
  </si>
  <si>
    <t>Aufpflasterungen der Radfurten im Zuge der Wolbecker Str. zwischen Hansaring und Liboristr. zur Erhöhung der Radfahrsicherheit</t>
  </si>
  <si>
    <t>2021 09 515</t>
  </si>
  <si>
    <t>Bau einer Mittelinsel auf dem Dingbängerweg vor der Peter-Wust-Schule</t>
  </si>
  <si>
    <t>2020 07 515</t>
  </si>
  <si>
    <t>gemeinsamer Geh- und Radweg, Kanalpromenade Dortmund-Ems-Kanal, BA 3, Eulerstr. (südl. der Brücke der B 51) bis Asphaltmischwerk</t>
  </si>
  <si>
    <t>2021 10 515</t>
  </si>
  <si>
    <t>Kristiansandstraße - Querungshilfe in Höhe Gustav-Wentker-Weg</t>
  </si>
  <si>
    <t>2020 10 515</t>
  </si>
  <si>
    <t>Kanalpromenade Dortmund-Ems-Kanal, BA 4, Asphaltmischwerk bis Kanalpromenade, gemeinsamer Geh- und Radweg</t>
  </si>
  <si>
    <t>2019 08 515</t>
  </si>
  <si>
    <t>Errichtung einer Fahrradstr. im Zuge der Wilhelmstr.</t>
  </si>
  <si>
    <t>2021 16 515</t>
  </si>
  <si>
    <t>Fahrradabstellanlagen im Stadtgebiet, 1. BA</t>
  </si>
  <si>
    <t>2021 13 515</t>
  </si>
  <si>
    <t>Radweg im Zuge des Hessenweges vom "Schifffahrter Damm" bis "Zur Eckernheide" im OT Gelmer</t>
  </si>
  <si>
    <t>2021 15 515</t>
  </si>
  <si>
    <t>10 Radverkehrszählstellen an Velorouten, der Kanalpromenade und weiteren Standorten</t>
  </si>
  <si>
    <t>2021 11 970</t>
  </si>
  <si>
    <t>Radweg von der L 729 nach Netphen-Beierbach</t>
  </si>
  <si>
    <t>2021 10 970</t>
  </si>
  <si>
    <t>Fahrradabstellanlagen im Gemeindegebiet</t>
  </si>
  <si>
    <t>2021 17 162</t>
  </si>
  <si>
    <t>2021 22 162</t>
  </si>
  <si>
    <t>2021 21 382</t>
  </si>
  <si>
    <t>Radweg von Uckendorf in Richtung S-Bahn Haltepunkt Troisdorf-Spich</t>
  </si>
  <si>
    <t>2021 20 382</t>
  </si>
  <si>
    <t>Radweg von Ranzel in Richtung S-Bahn Haltepunkt Köln-Porz Wahn</t>
  </si>
  <si>
    <t>2021 18 762</t>
  </si>
  <si>
    <t>Grundhafte Erneuerung Radweg R53 (Teilabschnitt Nieheim)</t>
  </si>
  <si>
    <t>Oelde</t>
  </si>
  <si>
    <t>2021 31 570</t>
  </si>
  <si>
    <t>Solarbeleuchtung eines Radweges zwischen der Wiedenbrücker Straße und der Rhedaer Straße</t>
  </si>
  <si>
    <t>Olfen</t>
  </si>
  <si>
    <t>2020 38 558</t>
  </si>
  <si>
    <t>Grundhafte Erneuerung des Radweges "Hohes Ufer" in Olfen</t>
  </si>
  <si>
    <t>2021 22 774</t>
  </si>
  <si>
    <t>2021 26 774</t>
  </si>
  <si>
    <t>Ausbau des gemeinsamen Geh- und Radweges Paderstein/Hans-Humpert-Str. mit Brücke Ottilienquelle</t>
  </si>
  <si>
    <t>2021 12 770</t>
  </si>
  <si>
    <t>Neubau eines gemeinsamen Geh- und Radweges ab Frettholzweg bis Anschluss an die L 780 (Kirchsiek)</t>
  </si>
  <si>
    <t>Ratingen</t>
  </si>
  <si>
    <t>2021 18 158</t>
  </si>
  <si>
    <t>2021 26 562</t>
  </si>
  <si>
    <t>2021 18 562</t>
  </si>
  <si>
    <t>Radwegeverbindung Nord-Süd-Achse Recklinghausen, Altstadt-Stadtgrenze</t>
  </si>
  <si>
    <t>2020 22 562</t>
  </si>
  <si>
    <t>Neubau der Brücke über die Emscher</t>
  </si>
  <si>
    <t>Radweg im Rahmen der BETUWE Verlegung der L 458</t>
  </si>
  <si>
    <t>2021 28 554</t>
  </si>
  <si>
    <t>Öffentlichkeitsarbeit Nahmobilität 2022 bis 2024</t>
  </si>
  <si>
    <t>2021 34 54</t>
  </si>
  <si>
    <t>150 Fahrradabstellanlagen im Stadtgebiet, 1. BA</t>
  </si>
  <si>
    <t>2021 25 554</t>
  </si>
  <si>
    <t>2021 34 382</t>
  </si>
  <si>
    <t>Zukunftsorientiertes Radverkehrsnetz Rheinbach (hier: bauliche und straßenverkehrsrechtliche Maßnahmen)</t>
  </si>
  <si>
    <t>2021 35 382</t>
  </si>
  <si>
    <t>Zukunfstorientiertes Radverkehrsnetz Rheinbach (hier: Fahrradabstellanlagen)</t>
  </si>
  <si>
    <t>2021 31 382</t>
  </si>
  <si>
    <t>Fahrradabstellanlagen an den Straßen Vor dem Voigtstor und Löherstraße</t>
  </si>
  <si>
    <t>2021 30 382</t>
  </si>
  <si>
    <t>Barrierefreie Kreuzungsausgestaltung an den Straßen Vor dem Voigtstor und Löherstraße</t>
  </si>
  <si>
    <t>2021 28 566</t>
  </si>
  <si>
    <t>Errichtung einer Fahrradstraße auf der Kopernikusstraße in der Stadt Rheine</t>
  </si>
  <si>
    <t>2021 20 162</t>
  </si>
  <si>
    <t>Öffentlichkeitsarbeit Nahmobilität 2022 bis 2023</t>
  </si>
  <si>
    <t>2021 21 162</t>
  </si>
  <si>
    <t>Öffentlichkeitsarbeit Radregion Rheinland 2022 bis 2024</t>
  </si>
  <si>
    <t>2021 22 382</t>
  </si>
  <si>
    <t>Rüthen</t>
  </si>
  <si>
    <t>2021 19 974</t>
  </si>
  <si>
    <t>Errichtung von Fahrradabstellanlagen im Stadtgebiet</t>
  </si>
  <si>
    <t>2021 27 774</t>
  </si>
  <si>
    <t>Ersatzbau der Brücke über den Wellebach im Franz-Kleine-Park mit Verbreiterung der Geh-Radwegverbindung zur L 636</t>
  </si>
  <si>
    <t>Schwalmtal</t>
  </si>
  <si>
    <t>2021 11 166</t>
  </si>
  <si>
    <t>Fahrradabstellanlage am Rathausparkplatz</t>
  </si>
  <si>
    <t>2021 23 978</t>
  </si>
  <si>
    <t>Barrierefreier Umbau von 3 Querungshilfen mit Knoten Hüsingstraße / Friedensstraße / Nordwall</t>
  </si>
  <si>
    <t>2021 14 978</t>
  </si>
  <si>
    <t>2021 17 978</t>
  </si>
  <si>
    <t>Ausbau des Geh- und Radweges Gotenstraße bis Eschenweg und den Zubringer zum Ruhrtalradweg</t>
  </si>
  <si>
    <t>2021 21 558</t>
  </si>
  <si>
    <t>Ausbau der DEK-Route auf Sendener Gemeindegebiet</t>
  </si>
  <si>
    <t>2021 06 970</t>
  </si>
  <si>
    <t>Geländererhöhungen und -erneuerungen auf Brückenbauwerken im Stadtgebiet</t>
  </si>
  <si>
    <t>2019 11 974</t>
  </si>
  <si>
    <t>Radvorrangroute über Bahntrassenradweg zw. Nottebohmweg und Pengel-Anton-Radweg 3. BA</t>
  </si>
  <si>
    <t>2021 24 974</t>
  </si>
  <si>
    <t>Neubau eines gemeinsamen Geh- und Radweges zwischen Werler Landstraße und Meiningser Weg</t>
  </si>
  <si>
    <t>2021 07 974</t>
  </si>
  <si>
    <t>Bau und Sicherung von sieben Fußgängerquerungshilfen im Stadtgebiet</t>
  </si>
  <si>
    <t>Spenge</t>
  </si>
  <si>
    <t>2021 21 758</t>
  </si>
  <si>
    <t>Ausbau innerstädtischer Radwege (Martinsweg, Besebach, Verbindungsweg Bussche-Münch-Str., Forstweg)</t>
  </si>
  <si>
    <t>Steinfurt</t>
  </si>
  <si>
    <t>2021 22 566</t>
  </si>
  <si>
    <t>2021 17 762</t>
  </si>
  <si>
    <t>Grundhafte Erneuerung von 3 Abschnitten Radwegeverbindungen über bestehende Wirtschaftswege</t>
  </si>
  <si>
    <t>2021 13 958</t>
  </si>
  <si>
    <t>Ersatzneubau der gemeinsamen Geh- und Radwegbrücke am Sportplatz in Hachen</t>
  </si>
  <si>
    <t>Swisttal</t>
  </si>
  <si>
    <t>2018 15 382</t>
  </si>
  <si>
    <t>Barrierefreie Querungsanlagen am Minikreisel Höhenring / Vorgebirgsstraße / Bornheimerstr.</t>
  </si>
  <si>
    <t>2021 27 382</t>
  </si>
  <si>
    <t>Öffentlichkeitsarbeit Nahmobilität Fortführung 2022 und 2023</t>
  </si>
  <si>
    <t>2021 29 382</t>
  </si>
  <si>
    <t>2021 28 382</t>
  </si>
  <si>
    <t>2021 22 978</t>
  </si>
  <si>
    <t>2021 27 554</t>
  </si>
  <si>
    <t>Viersen</t>
  </si>
  <si>
    <t>2021 12 166</t>
  </si>
  <si>
    <t>Grundhafte Erneuerung von  Brücken für den Radverkehr 1. BA :An der Henkenmühle, Rader Weg, Kanal IIIC</t>
  </si>
  <si>
    <t>2021 19 382</t>
  </si>
  <si>
    <t>Fahrradstraße Stumpebergweg / Berkumer Weg</t>
  </si>
  <si>
    <t>2021 23 762</t>
  </si>
  <si>
    <t>Ausbau der Radverkehrsverbindung R 8 imTeilabschnitt Rimbeck-Ossendorf</t>
  </si>
  <si>
    <t>2021 20 570</t>
  </si>
  <si>
    <t>Grundhafte Erneuerung eines Radweges entlang der K 30, Abschnitt 2 in Oelde</t>
  </si>
  <si>
    <t>2021 16 570</t>
  </si>
  <si>
    <t>2021 08 370</t>
  </si>
  <si>
    <t>Grundhafte Erneuerung des Radweges "Kahrbahn" (Kreisradwegenetz)</t>
  </si>
  <si>
    <t>2021 19 370</t>
  </si>
  <si>
    <t>Grundhafte Erneuerung verschiedener Radwege im Kreisradwegenetz der Stadt Wegberg, 2. BA</t>
  </si>
  <si>
    <t>2021 16 170</t>
  </si>
  <si>
    <t>Neubau von Fahrradabstellanlagen im Stadtgebiet an den Mobilstationen Kombibad und Schiffsanleger</t>
  </si>
  <si>
    <t>2021 20 170</t>
  </si>
  <si>
    <t>2021 19 970</t>
  </si>
  <si>
    <t>Grundhafte Erneuerung eines gemeinsamen Geh- und Radweges zwischen den Ortsteilen Niederdielfen und Oberdielfen</t>
  </si>
  <si>
    <t>2021 12 170</t>
  </si>
  <si>
    <t>Grundhafte Erneuerung des Radweges "Mölleweg" in Xanten</t>
  </si>
  <si>
    <t>2021 13 170</t>
  </si>
  <si>
    <t>Grundhafte Erneuerung des Radweges Greilack in Xanten-Obermörmter</t>
  </si>
  <si>
    <t>Finanzhilfen
des Bundes*</t>
  </si>
  <si>
    <t>Anteil Bund</t>
  </si>
  <si>
    <t>2020 15 334</t>
  </si>
  <si>
    <t>2021</t>
  </si>
  <si>
    <t>Öffentlichkeitsarbeit Nahmobilität 2021</t>
  </si>
  <si>
    <t>2020 16 334</t>
  </si>
  <si>
    <t>2020 14 114</t>
  </si>
  <si>
    <t>Personalkosten Geschäftsstelle für die Jahre 2021 und 2022</t>
  </si>
  <si>
    <t>2020 09 570</t>
  </si>
  <si>
    <t>2020 15 958</t>
  </si>
  <si>
    <t>2020 05 711</t>
  </si>
  <si>
    <t>Ersatzneubau Sielwehrbrücke</t>
  </si>
  <si>
    <t>2020 31 978</t>
  </si>
  <si>
    <t>2019 05 711</t>
  </si>
  <si>
    <t>Ertüchtigung und Verbreiterung Geh-/Radweg an der K44 Sender Str. von L 787 Verler Str. bis Brücke A33</t>
  </si>
  <si>
    <t>2020 15 711</t>
  </si>
  <si>
    <t>2020 16 711</t>
  </si>
  <si>
    <t>Errichtung einer Dauerzählstelle für den Radverkehr in Bielefeld</t>
  </si>
  <si>
    <t>2020 50 554</t>
  </si>
  <si>
    <t>2020 14 978</t>
  </si>
  <si>
    <t>Öffentlichkeitsarbeit Nahmobilität 2021/2022</t>
  </si>
  <si>
    <t>BN</t>
  </si>
  <si>
    <t>2019 08 314</t>
  </si>
  <si>
    <t>RadPendlerRoute Bornheim-Alfter-Bonn 1.BA</t>
  </si>
  <si>
    <t>2020 13 314</t>
  </si>
  <si>
    <t>2020 18 554</t>
  </si>
  <si>
    <t>Fahrradstraße Ramsdorfer Postweg von der K 57 (Landwehr) bis zur L 581 (Coesfelder Str.) in Borken</t>
  </si>
  <si>
    <t>2020 12 554</t>
  </si>
  <si>
    <t>Anlage von zwei Fußgängerüberwegen im Zuge der Straße Wilbecke / Brinkstr.</t>
  </si>
  <si>
    <t>2019 09 554</t>
  </si>
  <si>
    <t>Beidseitige Schutzstreifen am Ramsdorfer Postweg von östl. der Einmündung Max-Plank-Str. bis zur Straße "Landwehr" (K 57)</t>
  </si>
  <si>
    <t>Bornheim</t>
  </si>
  <si>
    <t>2019 30 382</t>
  </si>
  <si>
    <t>RadPendlerRoute Pohlhausenstr. - Stadtgrenze</t>
  </si>
  <si>
    <t>2019 04 512</t>
  </si>
  <si>
    <t>Fahrradstraßen 2. BA; Virchowstr., Gerichtsstr., Im Stadtgarten, Gungstr., Parkstr.</t>
  </si>
  <si>
    <t>2020 02 512</t>
  </si>
  <si>
    <t>2020 16 362</t>
  </si>
  <si>
    <t>2020 08 758</t>
  </si>
  <si>
    <t>Erneuerung der Brücke "Semmelweg" als Radverkehrsverbindung</t>
  </si>
  <si>
    <t>2020 06 758</t>
  </si>
  <si>
    <t>2014 12 558</t>
  </si>
  <si>
    <t>Anbindung der RadBahn Münsterland an die Stadt Coesfeld</t>
  </si>
  <si>
    <t>2019 12 774</t>
  </si>
  <si>
    <t>Barrierefreier Ausbau 7 vorhandener Kreisverkehrsplätze und Anlage einer Querungshilfe auf der Rietberger Str.</t>
  </si>
  <si>
    <t>2020 15 766</t>
  </si>
  <si>
    <t>2020 26 170</t>
  </si>
  <si>
    <t>2020 25 562</t>
  </si>
  <si>
    <t>Modal Split Untersuchung 2021</t>
  </si>
  <si>
    <t>2020 24 562</t>
  </si>
  <si>
    <t>2020 10 913</t>
  </si>
  <si>
    <t>2020 18 913</t>
  </si>
  <si>
    <t>Radverkehrsbeschleunigung an Lichtsignalanlagen, Teil 1</t>
  </si>
  <si>
    <t>2020 50 112</t>
  </si>
  <si>
    <t>2020 11 558</t>
  </si>
  <si>
    <t>FST</t>
  </si>
  <si>
    <t>2018 12 358</t>
  </si>
  <si>
    <t>Fahrradstation am Bf Düren, Erweiterung um 360 Stellplätze</t>
  </si>
  <si>
    <t>2020 23 111</t>
  </si>
  <si>
    <t>2020 05 370</t>
  </si>
  <si>
    <t>Neubau eines Geh-/Radweges Erkelenz - Genfeld/Schwanenberg</t>
  </si>
  <si>
    <t>2020 07 370</t>
  </si>
  <si>
    <t>Neubau eines Geh-/Radweges Erkelenz-Holzweiler</t>
  </si>
  <si>
    <t>2020 04 370</t>
  </si>
  <si>
    <t>2019 06 334</t>
  </si>
  <si>
    <t>Neubau Rad-Gehwegbrücke über die Inde und den Mühlengraben am Lynenwehr in Eschweiler</t>
  </si>
  <si>
    <t>2020 30 113</t>
  </si>
  <si>
    <t>Barrierefreier Ersatzneubau der Fuß-und Radwegeüberführung (FÜ) Josef Hoeren Straße über die DB Gleise als grundhafte Erneuerung</t>
  </si>
  <si>
    <t>2015 06 113</t>
  </si>
  <si>
    <t>Radweg parallel zur Ruhr von Holthuser Tal (BÜ Rote Mühle) bis Kampmannbrücke</t>
  </si>
  <si>
    <t>2020 15 513</t>
  </si>
  <si>
    <t>Barrierefreier Umbau von LZA 7. BA, Knotenpunkte: Bismarckstr./Grenzstr. Und An der Rennbahn/Kranenfeldstr.</t>
  </si>
  <si>
    <t>2020 30 562</t>
  </si>
  <si>
    <t>2020 01 914</t>
  </si>
  <si>
    <t>Ennepe-Radweg 1. BA von Obere Spiekerstr. bis KVP Kuhlestr.</t>
  </si>
  <si>
    <t>2020 04 914</t>
  </si>
  <si>
    <t>Umbau der Augustastr. zur Fahrradstr.</t>
  </si>
  <si>
    <t>2020 18 562</t>
  </si>
  <si>
    <t>2020 26 562</t>
  </si>
  <si>
    <t>Grundhafte Erneuerung von Radwegen</t>
  </si>
  <si>
    <t>2020 03 915</t>
  </si>
  <si>
    <t>2019 06 915</t>
  </si>
  <si>
    <t>Grundhafte Erneuerung Radweg Bänklerweg von Kommersch bis DB-Brücke</t>
  </si>
  <si>
    <t>EN</t>
  </si>
  <si>
    <t>2020 12 954</t>
  </si>
  <si>
    <t>Radweg an der Ruhrbrücke, Anbindung Leinpfad</t>
  </si>
  <si>
    <t>2020 07 758</t>
  </si>
  <si>
    <t>2020 06 916</t>
  </si>
  <si>
    <t>2020 14 916</t>
  </si>
  <si>
    <t>Kreuzungsbauwerk über den Hiberniagraben - Geh- und Radweganteil</t>
  </si>
  <si>
    <t>2020 21 562</t>
  </si>
  <si>
    <t>2020 20 562</t>
  </si>
  <si>
    <t>2020 01 370</t>
  </si>
  <si>
    <t>Bau eines Radweges auf der ehemaligen Bahntrasse Baal - Ratheim</t>
  </si>
  <si>
    <t>2020 10 566</t>
  </si>
  <si>
    <t>2020 11 962</t>
  </si>
  <si>
    <t>Barrierefreier Ausbau von 8 Querungsstellen im Stadtgebiet</t>
  </si>
  <si>
    <t>2020 11 978</t>
  </si>
  <si>
    <t>2019 04 978</t>
  </si>
  <si>
    <t>Erneuerung Brückenbauwerk 17 Eilater Weg / Seseke</t>
  </si>
  <si>
    <t>2020 26 978</t>
  </si>
  <si>
    <t>Ausbau Geh-/Radweg Hilsingstr. zwischen Im Haferfeld und Mühlenstr.</t>
  </si>
  <si>
    <t>2020 10 166</t>
  </si>
  <si>
    <t>2020 17 362</t>
  </si>
  <si>
    <t>2020 05 154</t>
  </si>
  <si>
    <t>Radweg Rheindeich Griethausen mit Anbindung an L8</t>
  </si>
  <si>
    <t>2016 11 315</t>
  </si>
  <si>
    <t>Bau einer Rad- und Fußwegbrücke über die Weinsbergstraße in Ehrenfeld</t>
  </si>
  <si>
    <t>2020 19 315</t>
  </si>
  <si>
    <t>2020 24 382</t>
  </si>
  <si>
    <t>Ausbau des Radweges Königswinter-Niederdollendorf (Fährstr. bis Stadtgrenze Bonn), 1. BA Stadtgrenze bis Am Strandbad</t>
  </si>
  <si>
    <t>2020 13 114</t>
  </si>
  <si>
    <t>2020 14 554</t>
  </si>
  <si>
    <t>2014 19 554</t>
  </si>
  <si>
    <t>Radweg K 55 zw. B 67 und K 57, BA 3 von Römerseestr. bis K 57 in Heiden</t>
  </si>
  <si>
    <t>2020 06 558</t>
  </si>
  <si>
    <t>2020 10 358</t>
  </si>
  <si>
    <t>2020 08 366</t>
  </si>
  <si>
    <t>GT</t>
  </si>
  <si>
    <t>2019 14 754</t>
  </si>
  <si>
    <t>Neubau Geh-/Radweg entlang K 55 Stromberger Str. und K 56 Matheweg (Langenberg) von Kreisgrenze bis Ortseingang Langenberg.</t>
  </si>
  <si>
    <t>Ermittlung des Modal-Split im Kreis Gütersloh</t>
  </si>
  <si>
    <t>2020 16 762</t>
  </si>
  <si>
    <t>Neubau Radweg zwischen Brakel Istrup und Brakel Riesel</t>
  </si>
  <si>
    <t>2020 18 762</t>
  </si>
  <si>
    <t>Grundhafte Erneuerung des Brückenbauwerks über die Nethe im Zuge des Radweges R 2 zwischen den OT Ottbergen und Amelunxen bei Beverungen</t>
  </si>
  <si>
    <t>2019 06 154</t>
  </si>
  <si>
    <t>Radweg K 21 von Neesendyck (K 38) bis Nieukerker Str. (L 479)</t>
  </si>
  <si>
    <t>2020 07 766</t>
  </si>
  <si>
    <t>2020 10 774</t>
  </si>
  <si>
    <t>Neubau einer Geh-/Radwegbrücke im Zuge der K 1 über die Sauer, Lichtenau</t>
  </si>
  <si>
    <t>2020 14 774</t>
  </si>
  <si>
    <t>Geh-/Radweg an der K 8 (Südhäger Str.) vom Blumenweg bis zur Lippstädter Str. (L 822) in Delbrück, 2. BA</t>
  </si>
  <si>
    <t>2020 11 974</t>
  </si>
  <si>
    <t>2020 18 566</t>
  </si>
  <si>
    <t>Radweg K 19 (Permer Str.) Osterledde 3. BA in Ibbenbühren</t>
  </si>
  <si>
    <t>2020 09 566</t>
  </si>
  <si>
    <t>2015 12 566</t>
  </si>
  <si>
    <t>Neubau Radweg an der K 2, Lengericher Damm über Kanal in den Gemeinden Saerbeck und Tecklenburg, 1. BA</t>
  </si>
  <si>
    <t>2020 19 978</t>
  </si>
  <si>
    <t>Radweg an der K 4 (Mühlenstr.) von Stockum nach Horst in Werne, 2. BA</t>
  </si>
  <si>
    <t>2020 18 978</t>
  </si>
  <si>
    <t>2020 06 166</t>
  </si>
  <si>
    <t>Querungshilfe K3 OD Natt in Nettetal Breyell</t>
  </si>
  <si>
    <t>2020 07 166</t>
  </si>
  <si>
    <t>Bau von 2 barrierefreien Fußgängerquerungshilfen in der OD K8 in Viersen</t>
  </si>
  <si>
    <t>2020 11 166</t>
  </si>
  <si>
    <t>2017 20 570</t>
  </si>
  <si>
    <t>Neubau einer Veloroute im Zuge der K 3 MS-Wolbeck nach Alverskirchen 1. BA</t>
  </si>
  <si>
    <t>2020 10 570</t>
  </si>
  <si>
    <t>Neubau eines gemeinsamen Rad-/Gehweges an der K 33 in Alverskirchen</t>
  </si>
  <si>
    <t>2020 08 570</t>
  </si>
  <si>
    <t>2020 11 570</t>
  </si>
  <si>
    <t>Förderantrag zur Produktion und Installation der Übersichtstafeln / Einführung des Knotenpunktsystems im Kreis Warendorf</t>
  </si>
  <si>
    <t>Leichlingen</t>
  </si>
  <si>
    <t>GL</t>
  </si>
  <si>
    <t>2020 08 378</t>
  </si>
  <si>
    <t>Ersatzneubau Fußgänger-u. Radfahrerbrücke über die Wupper in der Leichlinger Innenstadt</t>
  </si>
  <si>
    <t>2020 10 766</t>
  </si>
  <si>
    <t>2020 01 766</t>
  </si>
  <si>
    <t>Umbau des Straßenzuges "Heustraße - Orpingstr." zu einer Fahrradstr.</t>
  </si>
  <si>
    <t>2019 04 316</t>
  </si>
  <si>
    <t>Grundhafte Erneuerung des Radweges Borsigstr. zwischen Fixheider Str. und Quetinger Str.</t>
  </si>
  <si>
    <t>2020 04 316</t>
  </si>
  <si>
    <t>Öffentlichkeitsarbeit Nahmobilität 2021/2022/2023</t>
  </si>
  <si>
    <t>Lohmar</t>
  </si>
  <si>
    <t>2020 18 382</t>
  </si>
  <si>
    <t>Rad-/ Gehweg entlang des Jabachs (Teilabschnitt des Agger-Sülz-Radwegs)</t>
  </si>
  <si>
    <t>2020 07 558</t>
  </si>
  <si>
    <t>Neubau einer Geh-/Radwegbrücke über die Mühlenstever, Höhe Marien-Campus</t>
  </si>
  <si>
    <t>2020 08 558</t>
  </si>
  <si>
    <t>Neubau einer Geh-/Radwegbrücke über die Mühlenstever, Höhe Felizitasstiege</t>
  </si>
  <si>
    <t>2020 22 978</t>
  </si>
  <si>
    <t>LZA Kreuzung Radweg Zechenbahntrasse mit Bebelstr. in Lünen-Süd</t>
  </si>
  <si>
    <t>2020 21 978</t>
  </si>
  <si>
    <t>Ersatzneubau Radwegebrücke Bahnstr. im Zuge des Leezenpattes im OT Gahmen</t>
  </si>
  <si>
    <t>2020 20 978</t>
  </si>
  <si>
    <t>2019 05 770</t>
  </si>
  <si>
    <t>Radverkehrsmarkierungen im Stadtgebiet</t>
  </si>
  <si>
    <t>2020 06 770</t>
  </si>
  <si>
    <t>Möhnesee</t>
  </si>
  <si>
    <t>2019 08 974</t>
  </si>
  <si>
    <t>Radweg "Neuhäuser Forststr." zwische Stockumer Damm und Abzweig Kanzelbrücke</t>
  </si>
  <si>
    <t>2020 10 158</t>
  </si>
  <si>
    <t>Planungskosten für den südlichen Abschnitt eines kommunalen Radschnellweges</t>
  </si>
  <si>
    <t>2020 07 117</t>
  </si>
  <si>
    <t>2020 08 117</t>
  </si>
  <si>
    <t>Modal Split-Erhebung für das Jahr 2021</t>
  </si>
  <si>
    <t>2020 15 515</t>
  </si>
  <si>
    <t>Knotenpunkttafeln im Rahmen des Knotenpunktsystems im Stadtgebiet Münster</t>
  </si>
  <si>
    <t>2019 15 515</t>
  </si>
  <si>
    <t>Radwegeverbindung zwischen Potstiege und Gievenbecker Reihe mit BBW 532 OT Gievenbeck</t>
  </si>
  <si>
    <t>2020 05 515</t>
  </si>
  <si>
    <t>Zweirichtungsradweg Geiststr./Geistmarkt/Sentmaringer Weg</t>
  </si>
  <si>
    <t>2020 09 515</t>
  </si>
  <si>
    <t>LSA Münsterstr. (K36) in Höhe Lerschmehr im OT Wolbeck</t>
  </si>
  <si>
    <t>2018 07 515</t>
  </si>
  <si>
    <t>RVR Hörstertor – Leezenflow 1. BA</t>
  </si>
  <si>
    <t>2020 14 515</t>
  </si>
  <si>
    <t>LZA Dingbänger Weg (K5)/Sentruper Str.</t>
  </si>
  <si>
    <t>2020 15 162</t>
  </si>
  <si>
    <t>OB</t>
  </si>
  <si>
    <t>2020 05 119</t>
  </si>
  <si>
    <t>Neumarkierung Bebelstraße (K5) / Concordiastraße (K19) von Roonstr bis Duisburger Str zzgl. Anschlüsse</t>
  </si>
  <si>
    <t>2019 05 119</t>
  </si>
  <si>
    <t>Radverkehrsmarkierungen Teutoburger Str.</t>
  </si>
  <si>
    <t>Oerlinghausen</t>
  </si>
  <si>
    <t>2020 12 766</t>
  </si>
  <si>
    <t>Errichtung einer überdachten Fahrradabstellanlage am "Bergstadt Campus"</t>
  </si>
  <si>
    <t>OE</t>
  </si>
  <si>
    <t>2020 15 966</t>
  </si>
  <si>
    <t>Grundhafte Erneuerung Rad-/Gehweg Kreuzberg-Rosenthal - In der Wasche</t>
  </si>
  <si>
    <t>2020 09 966</t>
  </si>
  <si>
    <t>Grundhafte Erneuerung Radweg von Olpe-Rhode nach Stade</t>
  </si>
  <si>
    <t>2020 08 966</t>
  </si>
  <si>
    <t>Grundhafte Erneuerung Radweg von Rehringhausen bis Napoleonweg (Roter Stein)</t>
  </si>
  <si>
    <t>Kreis Olpe</t>
  </si>
  <si>
    <t>2020 01 966</t>
  </si>
  <si>
    <t>Radweg an der K 12 (Thuwieser Str.) in Wenden-Schönau</t>
  </si>
  <si>
    <t>2020 26 362</t>
  </si>
  <si>
    <t>2020 23 562</t>
  </si>
  <si>
    <t>2020 20 154</t>
  </si>
  <si>
    <t>2020 09 554</t>
  </si>
  <si>
    <t>2020 21 554</t>
  </si>
  <si>
    <t>Fahrradabstellanlage 8 Stellplätze und 6 Ladestationen im Stadtgebiet Rhede</t>
  </si>
  <si>
    <t>2019 18 382</t>
  </si>
  <si>
    <t>Bau eines getrennten Geh-/Radweges an der Keramikerstraße</t>
  </si>
  <si>
    <t>2020 16 162</t>
  </si>
  <si>
    <t>2020 25 382</t>
  </si>
  <si>
    <t>Schermbeck</t>
  </si>
  <si>
    <t>2019 02 170</t>
  </si>
  <si>
    <t>Fahrradabstellanlagen in Schermbeck (58 Stellplätze) und Gahlen (10 Stellplätze)</t>
  </si>
  <si>
    <t>2020 15 978</t>
  </si>
  <si>
    <t>2020 14 970</t>
  </si>
  <si>
    <t>Neubau Rad-/Gehweg Leimbachtal</t>
  </si>
  <si>
    <t>2020 09 974</t>
  </si>
  <si>
    <t>2018 16 974</t>
  </si>
  <si>
    <t>Radvorrangroute über Bahntrassenradweg zw. Nottebohmweg und Pengel-Anton-Radweg BA 2</t>
  </si>
  <si>
    <t>2020 12 974</t>
  </si>
  <si>
    <t>Bau und Sicherung von 10 Fußgängerquerungshilfen in Soest</t>
  </si>
  <si>
    <t>2019 05 334</t>
  </si>
  <si>
    <t>Rad-/Gehweg Gressenich-Werth</t>
  </si>
  <si>
    <t>2020 03 570</t>
  </si>
  <si>
    <t>Asphaltierung Karl-Heinz-Greiwe Bürgerradweg</t>
  </si>
  <si>
    <t>2020 24 978</t>
  </si>
  <si>
    <t>Fahrradparkanlagen Innenstadt nach Nahmobilitätskonzept</t>
  </si>
  <si>
    <t>2020 16 978</t>
  </si>
  <si>
    <t>2020 15 554</t>
  </si>
  <si>
    <t>2019 23 382</t>
  </si>
  <si>
    <t>Radweg hinter Gut Haus Holzem in Berkum</t>
  </si>
  <si>
    <t>2018 21 382</t>
  </si>
  <si>
    <t>Rad-/Gehweg "Rodder Kirchweg" in Villip</t>
  </si>
  <si>
    <t>2020 14 762</t>
  </si>
  <si>
    <t>Neubau Geh-/Radweg zwischen den OT Dalheim und Herlinghausen</t>
  </si>
  <si>
    <t>2020 30 370</t>
  </si>
  <si>
    <t>Grundhafte Erneuerung verschiedener Radwege im Kreisradwegenetz der Stadt Wegberg zur Gewährleistung eines sicheren Radverkehrs</t>
  </si>
  <si>
    <t>2020 11 966</t>
  </si>
  <si>
    <t>Barrierefreier Umbau von Fußgängerquerungen im Stadtgebiet</t>
  </si>
  <si>
    <t>2020 25 170</t>
  </si>
  <si>
    <t>2016 15 566</t>
  </si>
  <si>
    <t>Neubau Radweg entlang des Rheiner-Ohner Dammes am Haddorfer See in Wettringen; 1. BA</t>
  </si>
  <si>
    <t>Bedburg</t>
  </si>
  <si>
    <t>2020 13 362</t>
  </si>
  <si>
    <t>Ausbau und grundhafte Erneuerung eines Geh- und Radweges (Alleenradweg), OT Kasts</t>
  </si>
  <si>
    <t>2020 15 970</t>
  </si>
  <si>
    <t>Fahrradabstellanlagen in Neunkirchen</t>
  </si>
  <si>
    <t>Nümbrecht</t>
  </si>
  <si>
    <t>2019 09 374</t>
  </si>
  <si>
    <t>Lückenschluss Radweg auf der ehemaligen Bahntrasse</t>
  </si>
  <si>
    <t>2020 20 958</t>
  </si>
  <si>
    <t>Radweg am Sorpevorbecken in Amecke</t>
  </si>
  <si>
    <t>Vreden</t>
  </si>
  <si>
    <t>2020 24 554</t>
  </si>
  <si>
    <t>Grundhafte Erneuerung und Verbreitung Radweg Otto-Hahn-Str. von Einmündung Wirtschaftsweg Stat.: 0+020 bis Birkhahnweg</t>
  </si>
  <si>
    <t>zuw. Ausgaben</t>
  </si>
  <si>
    <t>Anteil Land</t>
  </si>
  <si>
    <t>2021 18 114</t>
  </si>
  <si>
    <t>Vorbereitung und Einführung des Fahrrad- und Nahmobilitätsgesetzes in den Kreisen, Städten und Gemeinden in Nordrhein-Westfalen</t>
  </si>
  <si>
    <t>2021 23 554</t>
  </si>
  <si>
    <t>Grundhafte Erneuerung und Verbreiterung (von 2,5 m auf 3 m) des gemeinsamen Geh/Radweges entl. der Aa-Umflut von Kottland bis L 560 (Vredener Dyk)</t>
  </si>
  <si>
    <t>2021 12 554</t>
  </si>
  <si>
    <t>Verbreiterung und grundhafte Erneuerung nördl. Radweg Borgersstraße von Stenerner Weg bis Horststr.</t>
  </si>
  <si>
    <t>2018 16 554</t>
  </si>
  <si>
    <t>Rad- und Gehwegverbindung Falkenstr. - Marktgrafenstr.</t>
  </si>
  <si>
    <t>2021 14 554</t>
  </si>
  <si>
    <t>Umbau von zwei Querungseinrichtungen der Fahrradstraße "Lange Stiege" und Nina-Winkler-Str.</t>
  </si>
  <si>
    <t>2014 14 558</t>
  </si>
  <si>
    <t>Ausbau einer Radwegeverbindung zur Entlastung der K 58 (Dülmener Straße) - Veloroute Coesfeld-Süd</t>
  </si>
  <si>
    <t>2021 10 558</t>
  </si>
  <si>
    <t>Fahrradstraßen in Dülmen-Mitte</t>
  </si>
  <si>
    <t>2020 12 566</t>
  </si>
  <si>
    <t>Brücke im Zuge der Straße "An den Bleichen" über den Mühlenbach</t>
  </si>
  <si>
    <t>2020 11 566</t>
  </si>
  <si>
    <t>Radweg Albert-Hawerkamp-Weg von Bachstr. bis Neubrückenstr.</t>
  </si>
  <si>
    <t>2015 07 113</t>
  </si>
  <si>
    <t>Radweg auf dem ehem. Rommenhöllergleis von Veronikastr. bis zur Brücke über die AS Essen-Süd (52) inkl Brücke über die Wittenbergstr.</t>
  </si>
  <si>
    <t>Geilenkirchen</t>
  </si>
  <si>
    <t>2021 07 370</t>
  </si>
  <si>
    <t>Grundhafte Erneuerung einer gemeinsamen Rad- und Gehwegbrücke (Brücke Nr. 116) über die Wurm nahe Nirm bei Geilenkirchen</t>
  </si>
  <si>
    <t>2021 06 370</t>
  </si>
  <si>
    <t>Grundhafte Sanierung und Ausbau des Radweges an der Heinsberger Str.</t>
  </si>
  <si>
    <t>2021 02 166</t>
  </si>
  <si>
    <t>Grundhafte Erneuerung der Radwegebrücke Mülhausenbenden</t>
  </si>
  <si>
    <t>2021 05 554</t>
  </si>
  <si>
    <t>Fahrradstraße Riekenhofweg von Harberskamp bis Schillerstr. in Gronau-Epe</t>
  </si>
  <si>
    <t>2020 25 554</t>
  </si>
  <si>
    <t>Fahrradstraße "Auf der Sunhaar" / "Am Buddenbrook" in Gronau-Epe</t>
  </si>
  <si>
    <t>2021 04 554</t>
  </si>
  <si>
    <t>Fahrradabstellanlage am Rock- und Popmuseum</t>
  </si>
  <si>
    <t>2021 17 562</t>
  </si>
  <si>
    <t>Neubau der Steverbrücke</t>
  </si>
  <si>
    <t>2020 17 566</t>
  </si>
  <si>
    <t>Ersatzneubau der Fuß- und Radwegbrücke "Nordstadtarkaden" über die DB-Strecke "Löhne - Rheine" in der Innenstadt von Ibbenbüren</t>
  </si>
  <si>
    <t>2020 25 315</t>
  </si>
  <si>
    <t>Ersatzneubau Brücke "Escher See"</t>
  </si>
  <si>
    <t>2021 08 554</t>
  </si>
  <si>
    <t>Grundhafte Erneuerung u. Verbreiterung des Radweges  K 20, Abschnitt 7 in Ahaus</t>
  </si>
  <si>
    <t>2021 07 554</t>
  </si>
  <si>
    <t>Grundhafte Erneuerung u. Verbreiterung des Radweges  K 6, Abschnitt 6 in Gescher</t>
  </si>
  <si>
    <t>2021 11 554</t>
  </si>
  <si>
    <t>Grundhafte Erneuerung u. Verbreiterung des Radweges  K 35, Abschnitt 2 in Stadtlohn</t>
  </si>
  <si>
    <t>2019 10 558</t>
  </si>
  <si>
    <t>Bau eines Radweges an der K2 nördlich von Nordkirchen 1. BA Meinhöveler Weg bis zur B 58</t>
  </si>
  <si>
    <t>2018 10 558</t>
  </si>
  <si>
    <t>Grundhafte Erneuerung des Radweges an der K 27 AN 3+4 zwischen Dülmen und Hiddingsel</t>
  </si>
  <si>
    <t>2021 04 562</t>
  </si>
  <si>
    <t>2021 14 562</t>
  </si>
  <si>
    <t>Grundhafte Erneuerung der Bestandsanlage "Über den Knöchel /Bachstr./Fritz-Erler Str. im Zuge der K 18 im Stadtgebiet Herten</t>
  </si>
  <si>
    <t>2021 11 566</t>
  </si>
  <si>
    <t>Grundhafte Erneuerung des Radweges an der K 32, "Hohner Straße" zwischen Lienen und Lengerich</t>
  </si>
  <si>
    <t>2020 37 978</t>
  </si>
  <si>
    <t>Neubau eines Radweges entlang der K 10 - Römerstr. / Landskroner Str. in Holzwickede</t>
  </si>
  <si>
    <t>2021 12 566</t>
  </si>
  <si>
    <t>Neubau des Radweges an der Straße "Wüstenei" in der Stadt Lengerich</t>
  </si>
  <si>
    <t>MAR</t>
  </si>
  <si>
    <t>2020 06 962</t>
  </si>
  <si>
    <t>Radschutzstreifen an der Parkstraße von Brügge bis zur Weststr.</t>
  </si>
  <si>
    <t>2020 14 562</t>
  </si>
  <si>
    <t>Ausbau des Waldradweges zum Auguste-Victoria-Schacht 3/7 in Marl</t>
  </si>
  <si>
    <t>2021 03 515</t>
  </si>
  <si>
    <t>Neubau einer LZA für den Radverkehr am Knotenpunkt Dyckburgstr./Dingstiege</t>
  </si>
  <si>
    <t>2020 11 515</t>
  </si>
  <si>
    <t>Kanalpromenade Dortmund-Ems-Kanal, BA 1 Stadtgrenze Greven bis Schleuse</t>
  </si>
  <si>
    <t>2021 07 515</t>
  </si>
  <si>
    <t>Wienburgpark Gehwegbrücke - Erneuerung der Brücke 422</t>
  </si>
  <si>
    <t>2021 04 515</t>
  </si>
  <si>
    <t>Wienburgpark Geh- und Radwegbrücke - Erneuerung der Brücke 420</t>
  </si>
  <si>
    <t>2021 05 515</t>
  </si>
  <si>
    <t>Wienburgpark Gehwegbrücke - Erneuerung der Brücke 421</t>
  </si>
  <si>
    <t>2018 20 515</t>
  </si>
  <si>
    <t>Neubau der Geh- und Radwegbrücke (Hofkampbrücke) in MS-Gremmendorf</t>
  </si>
  <si>
    <t>2019 11 515</t>
  </si>
  <si>
    <t>Erneuerung des Brückenbauwerks in der Grünanlage Martin Niemöller</t>
  </si>
  <si>
    <t>2020 04 515</t>
  </si>
  <si>
    <t>Überquerungshilfe im Zuge des Dingbängerweges (K5) in Höhe der Hausnr. 349 (Tennisanlage)</t>
  </si>
  <si>
    <t>Remscheid</t>
  </si>
  <si>
    <t>RS</t>
  </si>
  <si>
    <t>WEG</t>
  </si>
  <si>
    <t>2019 01 120</t>
  </si>
  <si>
    <t>Wegweisung Radverkehrsnetz im Bergischen Städtedreieck mit Knotenpunktsystem</t>
  </si>
  <si>
    <t>2020 10 554</t>
  </si>
  <si>
    <t>Radweg, Bocholter Diek, 1. BA von Stadtgrenze Bocholt bis zur Straße "Frieland"</t>
  </si>
  <si>
    <t>2021 10 566</t>
  </si>
  <si>
    <t>Neubau von mehreren Fahrradabstellanlagen im Innenstadtbereich von Rheine</t>
  </si>
  <si>
    <t>2021 10 978</t>
  </si>
  <si>
    <t>Ausbau Ruhrradweg am Ochsenhügel</t>
  </si>
  <si>
    <t>2021 13 554</t>
  </si>
  <si>
    <t>Grundhafte Erneuerung und Verbreiterung des Radweges an der Schlinge von Stat. 0+000 bis Stat. 0+220 (Lohner Str.)</t>
  </si>
  <si>
    <t>2021 12 570</t>
  </si>
  <si>
    <t>Velouroute Münster - Telgte vom "Am Jägerhaus" bis "Münstertor"</t>
  </si>
  <si>
    <t>2021 11 570</t>
  </si>
  <si>
    <t>Radweg Pollertskreuz in Richtung Pleister Mühle</t>
  </si>
  <si>
    <t>2021 14 570</t>
  </si>
  <si>
    <t>Weiterführung des Radweges an der Waterstroate sowie Ausbau des Weges am Sportplatz zu einem Radweg als  Verbindung zum OT Freckenhorst</t>
  </si>
  <si>
    <t>Welver</t>
  </si>
  <si>
    <t>2021 20 974</t>
  </si>
  <si>
    <t>Grundhafte Erneuerung von vier Rad- und Gehwegbrücken Im Hagen mit Anbindung an L 747</t>
  </si>
  <si>
    <t>2021 09 566</t>
  </si>
  <si>
    <t>Radwegenetzschluss zwischen Rothenberger Straße und Triangel - Radweg in der Gemeinde Wettringen</t>
  </si>
  <si>
    <t>Ordnungsmerkmal</t>
  </si>
  <si>
    <t>Gesamtausgaben</t>
  </si>
  <si>
    <t>Zuwendungsfähige 
Ausgaben</t>
  </si>
  <si>
    <t>RSV</t>
  </si>
  <si>
    <t>2019 11 334</t>
  </si>
  <si>
    <t>2020</t>
  </si>
  <si>
    <t>Planung RS 4 in der Ortsdurchfahrt der Stadt Aachen</t>
  </si>
  <si>
    <t>2020 11 114</t>
  </si>
  <si>
    <t>Berufskampagne "Plane Deine Stadt!", Rahmenplanung und Basiskampagne</t>
  </si>
  <si>
    <t>2020 12 114</t>
  </si>
  <si>
    <t>"Neuorganisation Parken“ Praxishandbuch der AGFS</t>
  </si>
  <si>
    <t>Alfter</t>
  </si>
  <si>
    <t>2019 17 382</t>
  </si>
  <si>
    <t>Rad Pendler Route BA 1 (Gemeindegrenze Borneim bis "Im Benden")</t>
  </si>
  <si>
    <t>2018 23 382</t>
  </si>
  <si>
    <t>Rad Pendler Route BA 2 ("Im Benden" bis Brückenbauwerk K 12n)</t>
  </si>
  <si>
    <t>2020 15 362</t>
  </si>
  <si>
    <t>Grundhafte Erneuerung von Radwegen im Bergheimer Stadtgebiet</t>
  </si>
  <si>
    <t>2020 14 711</t>
  </si>
  <si>
    <t>Barrierefreier fußverkehrsgerechter Umbau der Knotenpunkte und Einmündungen auf dem Stadtring zwischen Westfalenstraße und Südring</t>
  </si>
  <si>
    <t>2019 14 911</t>
  </si>
  <si>
    <t>RS 1 - Planung Bauabschnitt A3 von Gahlensche Straße bis Stahlhauser Straße/Windhausstraße</t>
  </si>
  <si>
    <t>2017 20 913</t>
  </si>
  <si>
    <t>RS1 - Baukosten 1. BA; Abschnitt Große Heimstraße - Sonnenstraße (östl. Arneckestr.)</t>
  </si>
  <si>
    <t>2019 05 915</t>
  </si>
  <si>
    <t>Grundhafte Erneuerung Geh-/Radweg Adenauerallee von Ahse bis Lippestr.</t>
  </si>
  <si>
    <t>2019 18 562</t>
  </si>
  <si>
    <t>Fahrradabstellanlagen im öffentl. Verkehrsraum</t>
  </si>
  <si>
    <t>2019 19 562</t>
  </si>
  <si>
    <t>Wegweisende Beschilderung für den Radverkehr (Lokales Netz)</t>
  </si>
  <si>
    <t>2020 13 978</t>
  </si>
  <si>
    <t>Grundhafte Erneuerung des Geh- und Radweges Hilsingstr./Im Haferfeld</t>
  </si>
  <si>
    <t>2012 24 554</t>
  </si>
  <si>
    <t>Radweg an der K6 (Nordvelener Str.) von Ramsdorfer Str. bis zum KVP Kotten Büsken in Borken-Weseke</t>
  </si>
  <si>
    <t>2020 10 558</t>
  </si>
  <si>
    <t>Radweg an der K 39 von K 40 bis Wirtschaftsweg Vollmerbrok (4. BA)</t>
  </si>
  <si>
    <t>2020 18 358</t>
  </si>
  <si>
    <t>Radvorrangroute Düren - Jülich</t>
  </si>
  <si>
    <t>2020 08 515</t>
  </si>
  <si>
    <t>Anpassung der LSA zur Erhöhung der Verkehrssicherheit am Knotenpunkt Meesenstiege / Franz-Berding-Weg / Wielanstraße im OT Hiltrup</t>
  </si>
  <si>
    <t>2019 18 515</t>
  </si>
  <si>
    <t>Kanalpromenade DEK von Stadtgrenze Nord bis Süd, BA 6 Kreisgrenze Coesfeld bis L 885 (Osttor)</t>
  </si>
  <si>
    <t>2020 07 774</t>
  </si>
  <si>
    <t>Öffentlichkeitsarbeit Nahmobilität 2020</t>
  </si>
  <si>
    <t>2009 13 162</t>
  </si>
  <si>
    <t>Radweg K 42 von OT Lüttenglehn bis zur L 32</t>
  </si>
  <si>
    <t>2019 15 162</t>
  </si>
  <si>
    <t>Fahrradstation Bahnhof Rommerskirchen</t>
  </si>
  <si>
    <t>Sankt Augustin</t>
  </si>
  <si>
    <t>2019 22 382</t>
  </si>
  <si>
    <t>Fahrradabstellanlagen an öffentlichen Einrichtungen</t>
  </si>
  <si>
    <t>2019 12 374</t>
  </si>
  <si>
    <t>Fahrradabstellanlagen im Bereich des Rathauses von Gummersbach</t>
  </si>
  <si>
    <t>2020 01 358</t>
  </si>
  <si>
    <t>Neubau Rurbrücke Hochkoppelmühle im Zuge Rurufer-Radweg</t>
  </si>
  <si>
    <t>2020 03 370</t>
  </si>
  <si>
    <t>Neubau eines Rad-/Gehweges entlang des Effelder Waldsees, 2.BA</t>
  </si>
  <si>
    <t>Zweckverband Landfolge Garzweiler</t>
  </si>
  <si>
    <t>MAS</t>
  </si>
  <si>
    <t>2020 02 370</t>
  </si>
  <si>
    <t>Gesamtregionales Radverkehrskonzept Rheinisches Revier</t>
  </si>
  <si>
    <t>Lfd. Nr.</t>
  </si>
  <si>
    <t>Zuwendungsfähige
Kosten</t>
  </si>
  <si>
    <t>Förderung</t>
  </si>
  <si>
    <t>2019 10 334</t>
  </si>
  <si>
    <t>2019 09 334</t>
  </si>
  <si>
    <t>Öffentlichkeitsarbeit der AGFS in NRW für die Jahre 2020 bis 2021</t>
  </si>
  <si>
    <t>2019 15 114</t>
  </si>
  <si>
    <t>2019 04 570</t>
  </si>
  <si>
    <t>Modal Split Untersuchung</t>
  </si>
  <si>
    <t>2019 05 570</t>
  </si>
  <si>
    <t>Radstation mit 206 Stellplätzen</t>
  </si>
  <si>
    <t>2019 07 570</t>
  </si>
  <si>
    <t>2019 09 958</t>
  </si>
  <si>
    <t>RadeXpressweg RXA Jahnallee (Radvorrangroute) 3. BA von BÜ Trift bis BÜ Bergheimer Weg</t>
  </si>
  <si>
    <t>2018 15 958</t>
  </si>
  <si>
    <t>RadeXpressweg RXA Jahnallee (Radvorrangroute) 2. BA von BÜ Kardinal-Jäger-Straße/Trift  bis Denzbrücke</t>
  </si>
  <si>
    <t>2018 19 958</t>
  </si>
  <si>
    <t>RadeXpressweg - Radvorrangroute - Abschnitt 5 von "in der Kuhle" bis "im Ohl"</t>
  </si>
  <si>
    <t>2019 08 958</t>
  </si>
  <si>
    <t>Neubau eines Radweges an der Milstenauer Straße von Attendorn-Milstenau bis -Ennest</t>
  </si>
  <si>
    <t>2019 06 966</t>
  </si>
  <si>
    <t>Grundhafte Erneuerung des Radweges "Ahauser Stausee" 2. BA</t>
  </si>
  <si>
    <t>2019 07 966</t>
  </si>
  <si>
    <t>2019 03 711</t>
  </si>
  <si>
    <t>6 Dauerzählstellen Radverkehr</t>
  </si>
  <si>
    <t>2019 04 711</t>
  </si>
  <si>
    <t>Barrierefreier Ausbau Knotenpunkt K1 Oelmühlenstr. / K11 Teutoburger Straße</t>
  </si>
  <si>
    <t>2019 02 711</t>
  </si>
  <si>
    <t>Geh-/Radwege am Ostwall von Osterstraße bis Augustastr. Einschl. Querungshilfe</t>
  </si>
  <si>
    <t>2018 15 554</t>
  </si>
  <si>
    <t>2019 05 554</t>
  </si>
  <si>
    <t>2019 09 911</t>
  </si>
  <si>
    <t>2019 09 314</t>
  </si>
  <si>
    <t>Fahrradstraße Lange Stiege von Butenwall bis zum Radweg Richtung Radwegeunterführung B 70</t>
  </si>
  <si>
    <t>2019 08 554</t>
  </si>
  <si>
    <t>2019 02 512</t>
  </si>
  <si>
    <t>Fahrradstraßen 1. BA Brauerstraße (5.1), Schützenstraße (6), und Zeppelinstraße (9.)</t>
  </si>
  <si>
    <t>2019 03 512</t>
  </si>
  <si>
    <t>2019 01 512</t>
  </si>
  <si>
    <t>Erweiterung Fahrradstation Brühl um 256 Stellplätze</t>
  </si>
  <si>
    <t>2015 07 362</t>
  </si>
  <si>
    <t>2019 15 362</t>
  </si>
  <si>
    <t>Errichtung von Fahrradstraßen an weiterführenden Schulen im Oerteil Mitte</t>
  </si>
  <si>
    <t>2019 07 758</t>
  </si>
  <si>
    <t>2019 06 758</t>
  </si>
  <si>
    <t>2019 15 558</t>
  </si>
  <si>
    <t>Modal Split Erhebung</t>
  </si>
  <si>
    <t>2019 17 558</t>
  </si>
  <si>
    <t>Modal Split-Erhebung</t>
  </si>
  <si>
    <t>2019 21 170</t>
  </si>
  <si>
    <t>2019 20 170</t>
  </si>
  <si>
    <t>Herstellung einer urbanen Grün- und Radwegverbindung, 3. BA in Höhe Bahnhof</t>
  </si>
  <si>
    <t>2017 03 562</t>
  </si>
  <si>
    <t>2019 20 562</t>
  </si>
  <si>
    <t>2019 08 913</t>
  </si>
  <si>
    <t>RS 1 Bau Große Heimstraße bis Ruhrallee 1. BA</t>
  </si>
  <si>
    <t>2019 13 558</t>
  </si>
  <si>
    <t>2019 16 111</t>
  </si>
  <si>
    <t>Radweg am Schönenkamp</t>
  </si>
  <si>
    <t>2015 05 111</t>
  </si>
  <si>
    <t>Fahrradabstellanlagen im Stadtgebiet Erkelenz</t>
  </si>
  <si>
    <t>2019 07 370</t>
  </si>
  <si>
    <t>2019 08 370</t>
  </si>
  <si>
    <t>Radweg Benninger Weg von Völlinghausen nach Erwitte</t>
  </si>
  <si>
    <t>2019 12 974</t>
  </si>
  <si>
    <t>Öffentlichkeitsarbeit Nahmobilität 2020 /2021</t>
  </si>
  <si>
    <t>2019 12 113</t>
  </si>
  <si>
    <t>Neubau Geh-/Radwegbrücke über die Lenne</t>
  </si>
  <si>
    <t>2019 08 966</t>
  </si>
  <si>
    <t>Barrierefreier Umbau der LSA 6.BA Cranger Str/Bahnstr. und Grenzstr./Münchener Str.</t>
  </si>
  <si>
    <t>2018 10 513</t>
  </si>
  <si>
    <t>Gevelsberg</t>
  </si>
  <si>
    <t>Bahntrassenradweg von der Ruhr zur Wupper, Abschnitt Stadtgrenze Schwelm bis Bahnhof Gevelsberg-West</t>
  </si>
  <si>
    <t>2019 07 954</t>
  </si>
  <si>
    <t>2019 15 562</t>
  </si>
  <si>
    <t>Öffentlichkeitsarbeit Nahmobilität 2020-2023</t>
  </si>
  <si>
    <t>2019 14 162</t>
  </si>
  <si>
    <t>Neubau Geh-/Radwegbrücke über die B 61</t>
  </si>
  <si>
    <t>2019 15 754</t>
  </si>
  <si>
    <t>2019 12 754</t>
  </si>
  <si>
    <t>2019 14 562</t>
  </si>
  <si>
    <t>Hemer</t>
  </si>
  <si>
    <t>Bahntrassenweg von der Hönnetalstr. Bis zur Zeppelinstr.</t>
  </si>
  <si>
    <t>2019 09 962</t>
  </si>
  <si>
    <t>2019 04 916</t>
  </si>
  <si>
    <t>2019 05 916</t>
  </si>
  <si>
    <t>2019 17 562</t>
  </si>
  <si>
    <t>Querungseinrichtung an der K 5 in Sundern Bereich Settmecke</t>
  </si>
  <si>
    <t>2019 13 958</t>
  </si>
  <si>
    <t>Geh-/Radweg entlang der Schelpe zwischen "Corveyer Allee" und "Zur Lüre"</t>
  </si>
  <si>
    <t>2019 11 762</t>
  </si>
  <si>
    <t>2019 11 566</t>
  </si>
  <si>
    <t>2019 06 978</t>
  </si>
  <si>
    <t>2019 13 166</t>
  </si>
  <si>
    <t>Moda Split-Erhebung</t>
  </si>
  <si>
    <t>2019 13 154</t>
  </si>
  <si>
    <t>Barrierefreie Querungsanlagen für den Fußverkehr in 2 Kreisverkehren</t>
  </si>
  <si>
    <t>2019 08 154</t>
  </si>
  <si>
    <t>Öffentlichkeitsarbeit Nahmobilität 2020-2022</t>
  </si>
  <si>
    <t>2019 12 154</t>
  </si>
  <si>
    <t>2019 14 315</t>
  </si>
  <si>
    <t>2019 16 114</t>
  </si>
  <si>
    <t>2019 04 554</t>
  </si>
  <si>
    <t>Bau eines Radweges an der K9 zwischen der Lippebrücke (Kreisgrenze RE, Ahsen) und der K 26 in Olfen</t>
  </si>
  <si>
    <t>2019 11 558</t>
  </si>
  <si>
    <t>2019 12 558</t>
  </si>
  <si>
    <t>Bau eines Radweges an der K11 AN 5 zwischen B 525 und L 843 in Nottuln-Schapdetten</t>
  </si>
  <si>
    <t>2018 11 558</t>
  </si>
  <si>
    <t>2019 08 358</t>
  </si>
  <si>
    <t>Radverkehrsnetzüberarbeitung und Knotenpunktsystem im Kreis EU</t>
  </si>
  <si>
    <t>2019 14 366</t>
  </si>
  <si>
    <t>2019 19 366</t>
  </si>
  <si>
    <t>2019 17 366</t>
  </si>
  <si>
    <t>Rad/Gehweg an der K 17 zwischen OD Gangelt-Vinteln und der B 56 sowie Anlage einer Querungshilfe</t>
  </si>
  <si>
    <t>2019 02 370</t>
  </si>
  <si>
    <t>Rad-/Gehweg an der K 32 zwischen Doveren und Hetzerath</t>
  </si>
  <si>
    <t>2019 06 370</t>
  </si>
  <si>
    <t>Radweg an der K 21 von Nieukerker Str. (L476) bis Holtheyder Str. (L 361)</t>
  </si>
  <si>
    <t>2019 05 154</t>
  </si>
  <si>
    <t>Anlage eines Geh-/Radweges an der K 91 von der OD Diestelbruch bis zur K 92</t>
  </si>
  <si>
    <t>2019 09 766</t>
  </si>
  <si>
    <t>2019 05 766</t>
  </si>
  <si>
    <t>Ersatzneubau der Radwegbrücke im Zuge der K 4 über den Krollbach in der Gemeinde Hövelhof</t>
  </si>
  <si>
    <t>2019 18 774</t>
  </si>
  <si>
    <t>2019 10 974</t>
  </si>
  <si>
    <t>Fahrradabstellanlage mit Ladestationen in Soest</t>
  </si>
  <si>
    <t>2019 09 974</t>
  </si>
  <si>
    <t>2019 10 566</t>
  </si>
  <si>
    <t>2019 09 566</t>
  </si>
  <si>
    <t>Neubau eines Radweges an der K 55, Fuestruper Str. in Greven</t>
  </si>
  <si>
    <t>2019 18 566</t>
  </si>
  <si>
    <t>2019 08 978</t>
  </si>
  <si>
    <t>2019 07 978</t>
  </si>
  <si>
    <t>Errichtung von Infotafeln an Radverkehsknotenpunkten des Kreises Viersen</t>
  </si>
  <si>
    <t>2019 12 166</t>
  </si>
  <si>
    <t>Schulwegsicherung (Nebenanlagenausbau) K 27 OD Mülhausen</t>
  </si>
  <si>
    <t>2019 10 166</t>
  </si>
  <si>
    <t>Barrierefreie Umgestaltung der Nebenanlagen und Querungshilfen der K 35 OD Nierderkrüchten-Elmpt</t>
  </si>
  <si>
    <t>2019 09 166</t>
  </si>
  <si>
    <t>2019 11 166</t>
  </si>
  <si>
    <t>2019 06 570</t>
  </si>
  <si>
    <t>Neubau Rad-/Gehweg K 46/2 Westbevern - Vadrup</t>
  </si>
  <si>
    <t>2016 14 570</t>
  </si>
  <si>
    <t>Markierung von Schutzstreifen und Neuanlage barrierefreier Querungshilfen im Zuge des Detmolder Weges in Lemgo</t>
  </si>
  <si>
    <t>2019 14 766</t>
  </si>
  <si>
    <t>2019 07 766</t>
  </si>
  <si>
    <t>Barrierefreier Umbau der Treppenanlage Entruper Weg</t>
  </si>
  <si>
    <t>2019 13 766</t>
  </si>
  <si>
    <t>Überquerungshilfe Steinbücheler Str.</t>
  </si>
  <si>
    <t>2019 03 316</t>
  </si>
  <si>
    <t>Rampe zur Balkantrasse und wegeisende Beschilderung auf den Radrouten 6-8 der Stadt Leverkusen</t>
  </si>
  <si>
    <t>2018 08 316</t>
  </si>
  <si>
    <t>Marsberg</t>
  </si>
  <si>
    <t>Grundhafte Erneuerung Radweg Schnippelweg in Obermarsberg</t>
  </si>
  <si>
    <t>2019 10 958</t>
  </si>
  <si>
    <t>Grundhafte Erneuerung Diemelradweg Abschnitt Rhenetal in Padberg</t>
  </si>
  <si>
    <t>2019 11 958</t>
  </si>
  <si>
    <t>2019 12 162</t>
  </si>
  <si>
    <t>2019 07 770</t>
  </si>
  <si>
    <t>Öffentlichkeitsarbeit Nahmobilität 2020/2021</t>
  </si>
  <si>
    <t>2019 17 170</t>
  </si>
  <si>
    <t>Schulwegsicherungsmaßnahmen Römerstr.</t>
  </si>
  <si>
    <t>2017 18 170</t>
  </si>
  <si>
    <t>Radvorrangroute Rheindahlen- MG-Nordpark 1. BA (Co-Förderung zu Bundesmitteln)</t>
  </si>
  <si>
    <t>2018 03 116</t>
  </si>
  <si>
    <t>Erneuerung der Fuß-/Radwegbrücke Bettrather Straße im Zuge Radvorrangroute (Co-Förderung zu Bundesmitteln)</t>
  </si>
  <si>
    <t>2019 05 116</t>
  </si>
  <si>
    <t>Öffentlichkeitsarbeit Nahmobilität 2020/2021 Veranstaltung "Leezenliebe"</t>
  </si>
  <si>
    <t>2019 12 515</t>
  </si>
  <si>
    <t>2019 10 515</t>
  </si>
  <si>
    <t>Grundhafte Erneuerung des Brückenbauwerks über die Angel im Zuge der  "Herrenstraße" im OT Wolbeck</t>
  </si>
  <si>
    <t>2019 06 515</t>
  </si>
  <si>
    <t>Brückenbauwerk über den Piepenbach im Zuge der Str. "Große Hagenkamp im OT Wolbeck</t>
  </si>
  <si>
    <t>2019 14 515</t>
  </si>
  <si>
    <t>2019 13 162</t>
  </si>
  <si>
    <t>Neubau Geh-/Radweg am Paderborner Südring (Technologiepark)</t>
  </si>
  <si>
    <t>2019 17 774</t>
  </si>
  <si>
    <t>Zwei Dauerzählstellen für den Radverkehr</t>
  </si>
  <si>
    <t>2019 17 158</t>
  </si>
  <si>
    <t>2019 16 562</t>
  </si>
  <si>
    <t>Radweg "Allee des Wandels " 1. BA von Langenbochumer Straße bis Bahnhofstraße in Herten</t>
  </si>
  <si>
    <t>2017 11 562</t>
  </si>
  <si>
    <t>2019 03 554</t>
  </si>
  <si>
    <t>Rheda-Wiedenbrück</t>
  </si>
  <si>
    <t>Fahrradabstellanlagen mit E-Ladestation Doktorplatz</t>
  </si>
  <si>
    <t>2019 13 754</t>
  </si>
  <si>
    <t>2019 12 554</t>
  </si>
  <si>
    <t>Anlage eines kombinierten Rad- und Gehweges im Bereich des Planungsgebietes "Eschendorfer Aue"</t>
  </si>
  <si>
    <t>2019 14 566</t>
  </si>
  <si>
    <t>Rhein-Erft-Kreis</t>
  </si>
  <si>
    <t>Modal-Split-Untersuchung</t>
  </si>
  <si>
    <t>2019 14 362</t>
  </si>
  <si>
    <t>Radweg entlang der K 38 als Netzschluss zw. L 213 und K 37 (Co-Förderung zu Bundesmitteln)</t>
  </si>
  <si>
    <t>2013 06 362</t>
  </si>
  <si>
    <t>2019 09 162</t>
  </si>
  <si>
    <t>Öffentlichkeitsarbeit Nahmobilität 2020 (Gemeinschaftsmaßnahme der Radregion Rheinland)</t>
  </si>
  <si>
    <t>2019 10 162</t>
  </si>
  <si>
    <t>2019 20 382</t>
  </si>
  <si>
    <t>Neubau Rad-/Fußweg K 58 in Wachtberg-Villip</t>
  </si>
  <si>
    <t>2016 22 382</t>
  </si>
  <si>
    <t>Schwelm</t>
  </si>
  <si>
    <t>Bahntrassenradweg von der Ruhr zur Wupper Abschnitt Stadtgrenze Gevelsweg bis Haßlinghauser Str.</t>
  </si>
  <si>
    <t>2019 05 954</t>
  </si>
  <si>
    <t>2019 05 978</t>
  </si>
  <si>
    <t>Selm</t>
  </si>
  <si>
    <t>Erweiterung der bestehenden Radstation am Bf Selm-Beifang</t>
  </si>
  <si>
    <t>2019 11 978</t>
  </si>
  <si>
    <t>Radvorrangroute über Bahntrassenradweg zw. Nottebohmweg und Pengel-Anton-Radweg BA 1</t>
  </si>
  <si>
    <t>2018 15 974</t>
  </si>
  <si>
    <t>2019 19 382</t>
  </si>
  <si>
    <t>Neubau der Wurmtalbrücke an der alten Aachener Straße</t>
  </si>
  <si>
    <t>2017 04 370</t>
  </si>
  <si>
    <t>2019 16 554</t>
  </si>
  <si>
    <t>Warstein</t>
  </si>
  <si>
    <t>Neubau Radweg im Westertal mit Anschluss an Möhnetalradweg in Belecke</t>
  </si>
  <si>
    <t>2018 21 978</t>
  </si>
  <si>
    <t>2019 18 170</t>
  </si>
  <si>
    <t>2019 05 124</t>
  </si>
  <si>
    <t>W</t>
  </si>
  <si>
    <t>Barrierefreie Umgestaltung und Sicherung des Fußverkehrs am Otto-Hausmann-Ring</t>
  </si>
  <si>
    <t>2019 03 124</t>
  </si>
  <si>
    <t>3 barrierefreie Querungshilfen in Xanten-Wardt</t>
  </si>
  <si>
    <t>2019 08 170</t>
  </si>
  <si>
    <t>Hamminkeln</t>
  </si>
  <si>
    <t>Fahrradüberdachung vor dem Rathaus (5 Anlehnbügel)</t>
  </si>
  <si>
    <t>2019 22 170</t>
  </si>
  <si>
    <t>Metelen</t>
  </si>
  <si>
    <t>Neubau einer Fuß- und Radwegebrücke über die Vechte am Nieporter Esch</t>
  </si>
  <si>
    <t>2019 13 566</t>
  </si>
  <si>
    <t>Radweg an der Otto Hahn Str. von Birkenhahnweg bis Ringstr. (L608)</t>
  </si>
  <si>
    <t>2019 06 554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</si>
</sst>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</font>
    <font>
      <b/>
      <sz val="20"/>
      <color rgb="FF000000"/>
      <name val="Calibri"/>
      <family val="2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</font>
    <font>
      <sz val="20"/>
      <name val="Calibri"/>
      <family val="2"/>
      <scheme val="minor"/>
    </font>
    <font>
      <sz val="20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D0D7E5"/>
      </top>
      <bottom style="thin">
        <color rgb="FFD0D7E5"/>
      </bottom>
      <diagonal/>
    </border>
    <border>
      <left/>
      <right/>
      <top style="thin">
        <color rgb="FFD0D7E5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3" fillId="0" borderId="0"/>
  </cellStyleXfs>
  <cellXfs count="150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1" fillId="0" borderId="0" xfId="2"/>
    <xf numFmtId="0" fontId="4" fillId="2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1" fillId="0" borderId="1" xfId="2" applyFill="1" applyBorder="1"/>
    <xf numFmtId="0" fontId="6" fillId="0" borderId="1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6" fillId="0" borderId="1" xfId="3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 applyProtection="1">
      <alignment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2" fillId="0" borderId="0" xfId="2" applyFont="1"/>
    <xf numFmtId="0" fontId="0" fillId="0" borderId="1" xfId="2" applyFont="1" applyFill="1" applyBorder="1"/>
    <xf numFmtId="0" fontId="0" fillId="0" borderId="1" xfId="2" applyFont="1" applyFill="1" applyBorder="1" applyAlignment="1">
      <alignment wrapText="1"/>
    </xf>
    <xf numFmtId="165" fontId="1" fillId="0" borderId="1" xfId="2" applyNumberFormat="1" applyFill="1" applyBorder="1"/>
    <xf numFmtId="0" fontId="10" fillId="0" borderId="0" xfId="2" applyFont="1"/>
    <xf numFmtId="0" fontId="6" fillId="0" borderId="1" xfId="0" applyFont="1" applyFill="1" applyBorder="1" applyAlignment="1">
      <alignment vertical="center" wrapText="1"/>
    </xf>
    <xf numFmtId="0" fontId="3" fillId="0" borderId="0" xfId="2" applyFont="1"/>
    <xf numFmtId="0" fontId="3" fillId="0" borderId="0" xfId="2" applyFont="1" applyAlignment="1">
      <alignment wrapText="1"/>
    </xf>
    <xf numFmtId="164" fontId="3" fillId="0" borderId="0" xfId="2" applyNumberFormat="1" applyFont="1"/>
    <xf numFmtId="0" fontId="1" fillId="0" borderId="0" xfId="2" applyAlignment="1">
      <alignment wrapText="1"/>
    </xf>
    <xf numFmtId="0" fontId="5" fillId="2" borderId="4" xfId="2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3" applyNumberFormat="1" applyFont="1" applyFill="1" applyBorder="1" applyAlignment="1">
      <alignment horizontal="right" vertical="center" wrapText="1"/>
    </xf>
    <xf numFmtId="0" fontId="0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1" xfId="3" applyNumberFormat="1" applyFont="1" applyFill="1" applyBorder="1" applyAlignment="1">
      <alignment horizontal="right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164" fontId="6" fillId="0" borderId="1" xfId="3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2" applyFill="1"/>
    <xf numFmtId="0" fontId="3" fillId="0" borderId="1" xfId="2" applyFont="1" applyBorder="1" applyAlignment="1">
      <alignment wrapText="1"/>
    </xf>
    <xf numFmtId="164" fontId="3" fillId="0" borderId="1" xfId="2" applyNumberFormat="1" applyFont="1" applyBorder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7" fillId="0" borderId="1" xfId="5" applyFont="1" applyFill="1" applyBorder="1" applyAlignment="1" applyProtection="1">
      <alignment vertical="center" wrapText="1"/>
    </xf>
    <xf numFmtId="164" fontId="6" fillId="0" borderId="1" xfId="6" applyNumberFormat="1" applyFont="1" applyFill="1" applyBorder="1" applyAlignment="1" applyProtection="1">
      <alignment horizontal="right" vertical="center" wrapText="1"/>
    </xf>
    <xf numFmtId="0" fontId="6" fillId="0" borderId="1" xfId="6" applyFont="1" applyFill="1" applyBorder="1" applyAlignment="1" applyProtection="1">
      <alignment vertical="center" wrapText="1"/>
    </xf>
    <xf numFmtId="49" fontId="14" fillId="0" borderId="1" xfId="7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 applyProtection="1">
      <alignment vertical="center" wrapText="1"/>
    </xf>
    <xf numFmtId="164" fontId="6" fillId="0" borderId="6" xfId="0" applyNumberFormat="1" applyFont="1" applyFill="1" applyBorder="1" applyAlignment="1" applyProtection="1">
      <alignment horizontal="right" vertical="center" wrapText="1"/>
    </xf>
    <xf numFmtId="0" fontId="3" fillId="0" borderId="0" xfId="0" applyFont="1"/>
    <xf numFmtId="0" fontId="3" fillId="0" borderId="4" xfId="0" applyFont="1" applyBorder="1" applyAlignment="1">
      <alignment horizontal="right"/>
    </xf>
    <xf numFmtId="164" fontId="3" fillId="0" borderId="4" xfId="0" applyNumberFormat="1" applyFont="1" applyBorder="1"/>
    <xf numFmtId="165" fontId="3" fillId="0" borderId="4" xfId="0" applyNumberFormat="1" applyFont="1" applyBorder="1"/>
    <xf numFmtId="0" fontId="8" fillId="0" borderId="1" xfId="0" applyFont="1" applyFill="1" applyBorder="1" applyAlignment="1" applyProtection="1">
      <alignment vertical="center" wrapText="1"/>
    </xf>
    <xf numFmtId="164" fontId="0" fillId="0" borderId="1" xfId="0" applyNumberFormat="1" applyBorder="1" applyAlignment="1">
      <alignment vertical="center"/>
    </xf>
    <xf numFmtId="166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4" fontId="0" fillId="0" borderId="0" xfId="0" applyNumberFormat="1"/>
    <xf numFmtId="0" fontId="4" fillId="2" borderId="6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</xf>
    <xf numFmtId="9" fontId="6" fillId="0" borderId="1" xfId="0" applyNumberFormat="1" applyFont="1" applyFill="1" applyBorder="1" applyAlignment="1" applyProtection="1">
      <alignment vertical="center" wrapText="1"/>
    </xf>
    <xf numFmtId="164" fontId="16" fillId="4" borderId="1" xfId="0" applyNumberFormat="1" applyFont="1" applyFill="1" applyBorder="1" applyAlignment="1">
      <alignment vertical="center"/>
    </xf>
    <xf numFmtId="164" fontId="16" fillId="5" borderId="1" xfId="0" applyNumberFormat="1" applyFont="1" applyFill="1" applyBorder="1" applyAlignment="1">
      <alignment vertical="center"/>
    </xf>
    <xf numFmtId="164" fontId="16" fillId="6" borderId="1" xfId="0" applyNumberFormat="1" applyFont="1" applyFill="1" applyBorder="1" applyAlignment="1">
      <alignment vertical="center"/>
    </xf>
    <xf numFmtId="164" fontId="16" fillId="7" borderId="1" xfId="0" applyNumberFormat="1" applyFont="1" applyFill="1" applyBorder="1" applyAlignment="1">
      <alignment vertical="center"/>
    </xf>
    <xf numFmtId="164" fontId="16" fillId="8" borderId="1" xfId="0" applyNumberFormat="1" applyFont="1" applyFill="1" applyBorder="1" applyAlignment="1">
      <alignment vertical="center"/>
    </xf>
    <xf numFmtId="164" fontId="16" fillId="9" borderId="1" xfId="0" applyNumberFormat="1" applyFont="1" applyFill="1" applyBorder="1" applyAlignment="1">
      <alignment vertical="center"/>
    </xf>
    <xf numFmtId="0" fontId="6" fillId="3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vertical="center" wrapText="1"/>
    </xf>
    <xf numFmtId="164" fontId="6" fillId="0" borderId="2" xfId="0" applyNumberFormat="1" applyFont="1" applyFill="1" applyBorder="1" applyAlignment="1" applyProtection="1">
      <alignment vertical="center" wrapText="1"/>
    </xf>
    <xf numFmtId="166" fontId="6" fillId="0" borderId="2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right" vertical="center" wrapText="1"/>
    </xf>
    <xf numFmtId="164" fontId="0" fillId="0" borderId="2" xfId="0" applyNumberFormat="1" applyBorder="1" applyAlignment="1">
      <alignment vertical="center"/>
    </xf>
    <xf numFmtId="0" fontId="0" fillId="0" borderId="0" xfId="0" applyBorder="1"/>
    <xf numFmtId="0" fontId="0" fillId="0" borderId="9" xfId="0" applyBorder="1"/>
    <xf numFmtId="0" fontId="4" fillId="0" borderId="1" xfId="0" applyFont="1" applyFill="1" applyBorder="1" applyAlignment="1" applyProtection="1">
      <alignment horizontal="right" vertical="center" wrapText="1"/>
    </xf>
    <xf numFmtId="164" fontId="3" fillId="0" borderId="1" xfId="0" applyNumberFormat="1" applyFont="1" applyBorder="1"/>
    <xf numFmtId="164" fontId="3" fillId="4" borderId="1" xfId="0" applyNumberFormat="1" applyFont="1" applyFill="1" applyBorder="1"/>
    <xf numFmtId="164" fontId="3" fillId="5" borderId="1" xfId="0" applyNumberFormat="1" applyFont="1" applyFill="1" applyBorder="1"/>
    <xf numFmtId="164" fontId="3" fillId="6" borderId="1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right" vertical="center" wrapText="1"/>
    </xf>
    <xf numFmtId="164" fontId="8" fillId="0" borderId="1" xfId="0" applyNumberFormat="1" applyFont="1" applyFill="1" applyBorder="1" applyAlignment="1" applyProtection="1">
      <alignment horizontal="right" vertical="center" wrapText="1"/>
    </xf>
    <xf numFmtId="166" fontId="8" fillId="0" borderId="1" xfId="0" applyNumberFormat="1" applyFont="1" applyFill="1" applyBorder="1" applyAlignment="1" applyProtection="1">
      <alignment horizontal="right" vertical="center" wrapText="1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0" fontId="0" fillId="0" borderId="1" xfId="0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/>
    <xf numFmtId="165" fontId="3" fillId="0" borderId="1" xfId="0" applyNumberFormat="1" applyFont="1" applyBorder="1"/>
    <xf numFmtId="0" fontId="18" fillId="2" borderId="10" xfId="0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9" fillId="0" borderId="13" xfId="0" applyFont="1" applyFill="1" applyBorder="1" applyAlignment="1">
      <alignment vertical="center"/>
    </xf>
    <xf numFmtId="0" fontId="20" fillId="0" borderId="4" xfId="0" applyFont="1" applyFill="1" applyBorder="1" applyAlignment="1" applyProtection="1">
      <alignment vertical="center" wrapText="1"/>
    </xf>
    <xf numFmtId="44" fontId="20" fillId="0" borderId="4" xfId="1" applyFont="1" applyFill="1" applyBorder="1" applyAlignment="1" applyProtection="1">
      <alignment vertical="center" wrapText="1"/>
    </xf>
    <xf numFmtId="166" fontId="20" fillId="0" borderId="4" xfId="0" applyNumberFormat="1" applyFont="1" applyFill="1" applyBorder="1" applyAlignment="1" applyProtection="1">
      <alignment horizontal="right" vertical="center" wrapText="1"/>
    </xf>
    <xf numFmtId="44" fontId="20" fillId="0" borderId="4" xfId="1" applyFont="1" applyFill="1" applyBorder="1" applyAlignment="1" applyProtection="1">
      <alignment horizontal="right" vertical="center" wrapText="1"/>
    </xf>
    <xf numFmtId="44" fontId="20" fillId="0" borderId="14" xfId="1" applyFont="1" applyFill="1" applyBorder="1" applyAlignment="1" applyProtection="1">
      <alignment horizontal="right" vertical="center" wrapText="1"/>
    </xf>
    <xf numFmtId="166" fontId="8" fillId="0" borderId="15" xfId="0" applyNumberFormat="1" applyFont="1" applyFill="1" applyBorder="1" applyAlignment="1" applyProtection="1">
      <alignment horizontal="right" vertical="center" wrapText="1"/>
    </xf>
    <xf numFmtId="0" fontId="8" fillId="0" borderId="16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44" fontId="0" fillId="0" borderId="0" xfId="0" applyNumberFormat="1" applyFill="1" applyAlignment="1">
      <alignment vertical="center"/>
    </xf>
    <xf numFmtId="0" fontId="19" fillId="0" borderId="17" xfId="0" applyFont="1" applyFill="1" applyBorder="1" applyAlignment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44" fontId="20" fillId="0" borderId="1" xfId="1" applyFont="1" applyFill="1" applyBorder="1" applyAlignment="1" applyProtection="1">
      <alignment vertical="center" wrapText="1"/>
    </xf>
    <xf numFmtId="166" fontId="20" fillId="0" borderId="1" xfId="0" applyNumberFormat="1" applyFont="1" applyFill="1" applyBorder="1" applyAlignment="1" applyProtection="1">
      <alignment horizontal="right" vertical="center" wrapText="1"/>
    </xf>
    <xf numFmtId="44" fontId="20" fillId="0" borderId="1" xfId="1" applyFont="1" applyFill="1" applyBorder="1" applyAlignment="1" applyProtection="1">
      <alignment horizontal="right" vertical="center" wrapText="1"/>
    </xf>
    <xf numFmtId="44" fontId="20" fillId="0" borderId="18" xfId="1" applyFont="1" applyFill="1" applyBorder="1" applyAlignment="1" applyProtection="1">
      <alignment horizontal="right" vertical="center" wrapText="1"/>
    </xf>
    <xf numFmtId="0" fontId="21" fillId="0" borderId="17" xfId="0" applyFont="1" applyFill="1" applyBorder="1" applyAlignment="1">
      <alignment vertical="center"/>
    </xf>
    <xf numFmtId="0" fontId="22" fillId="0" borderId="1" xfId="0" applyFont="1" applyFill="1" applyBorder="1" applyAlignment="1" applyProtection="1">
      <alignment vertical="center" wrapText="1"/>
    </xf>
    <xf numFmtId="44" fontId="22" fillId="0" borderId="1" xfId="1" applyFont="1" applyFill="1" applyBorder="1" applyAlignment="1" applyProtection="1">
      <alignment vertical="center" wrapText="1"/>
    </xf>
    <xf numFmtId="166" fontId="22" fillId="0" borderId="1" xfId="0" applyNumberFormat="1" applyFont="1" applyFill="1" applyBorder="1" applyAlignment="1" applyProtection="1">
      <alignment horizontal="right" vertical="center" wrapText="1"/>
    </xf>
    <xf numFmtId="44" fontId="22" fillId="0" borderId="1" xfId="1" applyFont="1" applyFill="1" applyBorder="1" applyAlignment="1" applyProtection="1">
      <alignment horizontal="right" vertical="center" wrapText="1"/>
    </xf>
    <xf numFmtId="44" fontId="22" fillId="0" borderId="18" xfId="1" applyFont="1" applyFill="1" applyBorder="1" applyAlignment="1" applyProtection="1">
      <alignment horizontal="right" vertical="center" wrapText="1"/>
    </xf>
    <xf numFmtId="166" fontId="23" fillId="0" borderId="15" xfId="0" applyNumberFormat="1" applyFont="1" applyFill="1" applyBorder="1" applyAlignment="1" applyProtection="1">
      <alignment horizontal="right" vertical="center" wrapText="1"/>
    </xf>
    <xf numFmtId="0" fontId="23" fillId="0" borderId="16" xfId="0" applyFont="1" applyFill="1" applyBorder="1" applyAlignment="1" applyProtection="1">
      <alignment vertical="center" wrapText="1"/>
    </xf>
    <xf numFmtId="0" fontId="14" fillId="0" borderId="0" xfId="0" applyFont="1" applyFill="1" applyAlignment="1">
      <alignment vertical="center"/>
    </xf>
    <xf numFmtId="0" fontId="19" fillId="0" borderId="19" xfId="0" applyFont="1" applyBorder="1" applyAlignment="1">
      <alignment vertical="center"/>
    </xf>
    <xf numFmtId="0" fontId="20" fillId="0" borderId="20" xfId="0" applyFont="1" applyFill="1" applyBorder="1" applyAlignment="1" applyProtection="1">
      <alignment vertical="center" wrapText="1"/>
    </xf>
    <xf numFmtId="0" fontId="19" fillId="0" borderId="21" xfId="0" applyFont="1" applyBorder="1" applyAlignment="1">
      <alignment vertical="center"/>
    </xf>
    <xf numFmtId="44" fontId="19" fillId="0" borderId="21" xfId="0" applyNumberFormat="1" applyFont="1" applyBorder="1" applyAlignment="1">
      <alignment vertical="center"/>
    </xf>
    <xf numFmtId="44" fontId="19" fillId="10" borderId="22" xfId="0" applyNumberFormat="1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10" borderId="0" xfId="0" applyFill="1"/>
  </cellXfs>
  <cellStyles count="8">
    <cellStyle name="Standard" xfId="0" builtinId="0"/>
    <cellStyle name="Standard 10" xfId="2"/>
    <cellStyle name="Standard 20" xfId="3"/>
    <cellStyle name="Standard 3" xfId="7"/>
    <cellStyle name="Standard 4" xfId="6"/>
    <cellStyle name="Standard 5" xfId="5"/>
    <cellStyle name="Standard_Abgleich" xfId="4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tabSelected="1" zoomScale="60" zoomScaleNormal="60" workbookViewId="0">
      <selection activeCell="C13" sqref="C13"/>
    </sheetView>
  </sheetViews>
  <sheetFormatPr baseColWidth="10" defaultColWidth="9.140625" defaultRowHeight="15" x14ac:dyDescent="0.25"/>
  <cols>
    <col min="1" max="1" width="9.5703125" bestFit="1" customWidth="1"/>
    <col min="2" max="2" width="46.5703125" customWidth="1"/>
    <col min="3" max="3" width="155" customWidth="1"/>
    <col min="4" max="4" width="31.85546875" customWidth="1"/>
    <col min="5" max="5" width="30.140625" bestFit="1" customWidth="1"/>
    <col min="6" max="6" width="17.140625" hidden="1" customWidth="1"/>
    <col min="7" max="7" width="33.42578125" customWidth="1"/>
    <col min="8" max="8" width="34.85546875" hidden="1" customWidth="1"/>
    <col min="9" max="9" width="32.140625" style="149" customWidth="1"/>
    <col min="10" max="10" width="13.85546875" hidden="1" customWidth="1"/>
    <col min="11" max="11" width="13" hidden="1" customWidth="1"/>
    <col min="12" max="12" width="0.28515625" hidden="1" customWidth="1"/>
    <col min="13" max="14" width="9.140625" hidden="1" customWidth="1"/>
    <col min="15" max="15" width="16.28515625" hidden="1" customWidth="1"/>
  </cols>
  <sheetData>
    <row r="1" spans="1:15" s="117" customFormat="1" ht="50.1" customHeight="1" thickBot="1" x14ac:dyDescent="0.3">
      <c r="A1" s="112" t="s">
        <v>2044</v>
      </c>
      <c r="B1" s="113" t="s">
        <v>1</v>
      </c>
      <c r="C1" s="113" t="s">
        <v>3</v>
      </c>
      <c r="D1" s="113" t="s">
        <v>1983</v>
      </c>
      <c r="E1" s="113" t="s">
        <v>1069</v>
      </c>
      <c r="F1" s="113" t="s">
        <v>1069</v>
      </c>
      <c r="G1" s="114" t="s">
        <v>2045</v>
      </c>
      <c r="H1" s="113" t="s">
        <v>1070</v>
      </c>
      <c r="I1" s="115" t="s">
        <v>2046</v>
      </c>
      <c r="J1" s="116" t="s">
        <v>8</v>
      </c>
      <c r="K1" s="99" t="s">
        <v>1067</v>
      </c>
      <c r="L1" s="99" t="s">
        <v>1066</v>
      </c>
    </row>
    <row r="2" spans="1:15" s="126" customFormat="1" ht="50.1" customHeight="1" x14ac:dyDescent="0.25">
      <c r="A2" s="118">
        <v>1</v>
      </c>
      <c r="B2" s="119" t="s">
        <v>9</v>
      </c>
      <c r="C2" s="119" t="s">
        <v>2026</v>
      </c>
      <c r="D2" s="119" t="s">
        <v>2047</v>
      </c>
      <c r="E2" s="120">
        <f>F2*1000000</f>
        <v>54900</v>
      </c>
      <c r="F2" s="121">
        <v>5.4899999999999997E-2</v>
      </c>
      <c r="G2" s="122">
        <f>H2*1000000</f>
        <v>54900</v>
      </c>
      <c r="H2" s="121">
        <v>5.4899999999999997E-2</v>
      </c>
      <c r="I2" s="123">
        <f>J2*1000000</f>
        <v>41200</v>
      </c>
      <c r="J2" s="124">
        <v>4.1200000000000001E-2</v>
      </c>
      <c r="K2" s="125" t="s">
        <v>1074</v>
      </c>
      <c r="L2" s="125" t="s">
        <v>1073</v>
      </c>
      <c r="N2" s="126" t="s">
        <v>1074</v>
      </c>
      <c r="O2" s="127">
        <f>I2+I3+I4+I5+I8+I14+I18+I19+I20+I22+I26+I28+I29+I32+I34+I35+I37+I38+I41+I43+I47+I48+I51+I53+I55+I58+I59+I60+I63+I64+I65+I66+I68+I70+I73+I78+I80+I83+I85+I86+I90+I91+I94+I100+I101+I103+I107+I108+I111+I114+I116+I118+I122+I123+I124+I127+I130+I132+I134</f>
        <v>2567950</v>
      </c>
    </row>
    <row r="3" spans="1:15" s="126" customFormat="1" ht="50.1" customHeight="1" x14ac:dyDescent="0.25">
      <c r="A3" s="128">
        <v>2</v>
      </c>
      <c r="B3" s="129" t="s">
        <v>12</v>
      </c>
      <c r="C3" s="129" t="s">
        <v>2026</v>
      </c>
      <c r="D3" s="129" t="s">
        <v>2048</v>
      </c>
      <c r="E3" s="130">
        <f t="shared" ref="E3:E66" si="0">F3*1000000</f>
        <v>40000</v>
      </c>
      <c r="F3" s="131">
        <v>0.04</v>
      </c>
      <c r="G3" s="132">
        <f t="shared" ref="G3:G66" si="1">H3*1000000</f>
        <v>40000</v>
      </c>
      <c r="H3" s="131">
        <v>0.04</v>
      </c>
      <c r="I3" s="133">
        <f t="shared" ref="I3:I66" si="2">J3*1000000</f>
        <v>30000</v>
      </c>
      <c r="J3" s="124">
        <v>0.03</v>
      </c>
      <c r="K3" s="125" t="s">
        <v>1074</v>
      </c>
      <c r="L3" s="125" t="s">
        <v>1073</v>
      </c>
      <c r="N3" s="126" t="s">
        <v>1077</v>
      </c>
      <c r="O3" s="127">
        <f>I9+I10+I11+I12+I17+I21+I23+I27+I39+I42+I44+I49+I57+I67+I69+I74+I75+I76+I77+I79+I84+I92+I93+I106+I110+I112+I119+I121+I125+I131+I133+I139+I140</f>
        <v>10471800</v>
      </c>
    </row>
    <row r="4" spans="1:15" s="126" customFormat="1" ht="50.1" customHeight="1" x14ac:dyDescent="0.25">
      <c r="A4" s="128">
        <v>3</v>
      </c>
      <c r="B4" s="129" t="s">
        <v>14</v>
      </c>
      <c r="C4" s="129" t="s">
        <v>2049</v>
      </c>
      <c r="D4" s="129" t="s">
        <v>2050</v>
      </c>
      <c r="E4" s="130">
        <f t="shared" si="0"/>
        <v>1200000</v>
      </c>
      <c r="F4" s="131">
        <v>1.2</v>
      </c>
      <c r="G4" s="132">
        <f t="shared" si="1"/>
        <v>1200000</v>
      </c>
      <c r="H4" s="131">
        <v>1.2</v>
      </c>
      <c r="I4" s="133">
        <f t="shared" si="2"/>
        <v>1080000</v>
      </c>
      <c r="J4" s="124">
        <v>1.08</v>
      </c>
      <c r="K4" s="125" t="s">
        <v>1074</v>
      </c>
      <c r="L4" s="125" t="s">
        <v>1082</v>
      </c>
    </row>
    <row r="5" spans="1:15" s="126" customFormat="1" ht="50.1" customHeight="1" x14ac:dyDescent="0.25">
      <c r="A5" s="128">
        <v>4</v>
      </c>
      <c r="B5" s="129" t="s">
        <v>17</v>
      </c>
      <c r="C5" s="129" t="s">
        <v>2026</v>
      </c>
      <c r="D5" s="129" t="s">
        <v>2051</v>
      </c>
      <c r="E5" s="130">
        <f t="shared" si="0"/>
        <v>15000</v>
      </c>
      <c r="F5" s="131">
        <v>1.4999999999999999E-2</v>
      </c>
      <c r="G5" s="132">
        <f t="shared" si="1"/>
        <v>15000</v>
      </c>
      <c r="H5" s="131">
        <v>1.4999999999999999E-2</v>
      </c>
      <c r="I5" s="133">
        <f t="shared" si="2"/>
        <v>10500</v>
      </c>
      <c r="J5" s="124">
        <v>1.0500000000000001E-2</v>
      </c>
      <c r="K5" s="125" t="s">
        <v>1074</v>
      </c>
      <c r="L5" s="125" t="s">
        <v>1088</v>
      </c>
    </row>
    <row r="6" spans="1:15" s="126" customFormat="1" ht="50.1" customHeight="1" x14ac:dyDescent="0.25">
      <c r="A6" s="128">
        <v>5</v>
      </c>
      <c r="B6" s="129" t="s">
        <v>17</v>
      </c>
      <c r="C6" s="129" t="s">
        <v>2052</v>
      </c>
      <c r="D6" s="129" t="s">
        <v>2053</v>
      </c>
      <c r="E6" s="130">
        <f t="shared" si="0"/>
        <v>50000</v>
      </c>
      <c r="F6" s="131">
        <v>0.05</v>
      </c>
      <c r="G6" s="132">
        <f t="shared" si="1"/>
        <v>50000</v>
      </c>
      <c r="H6" s="131">
        <v>0.05</v>
      </c>
      <c r="I6" s="133">
        <f t="shared" si="2"/>
        <v>35000</v>
      </c>
      <c r="J6" s="124">
        <v>3.5000000000000003E-2</v>
      </c>
      <c r="K6" s="125" t="s">
        <v>1114</v>
      </c>
      <c r="L6" s="125" t="s">
        <v>1088</v>
      </c>
      <c r="N6" s="126" t="s">
        <v>1114</v>
      </c>
      <c r="O6" s="127">
        <f>I6+I24+I30+I31+I54+I61+I72+I82+I120+I135</f>
        <v>483600</v>
      </c>
    </row>
    <row r="7" spans="1:15" s="126" customFormat="1" ht="50.1" customHeight="1" x14ac:dyDescent="0.25">
      <c r="A7" s="128">
        <v>6</v>
      </c>
      <c r="B7" s="129" t="s">
        <v>17</v>
      </c>
      <c r="C7" s="129" t="s">
        <v>2054</v>
      </c>
      <c r="D7" s="129" t="s">
        <v>2055</v>
      </c>
      <c r="E7" s="130">
        <f t="shared" si="0"/>
        <v>764500</v>
      </c>
      <c r="F7" s="131">
        <v>0.76449999999999996</v>
      </c>
      <c r="G7" s="132">
        <f t="shared" si="1"/>
        <v>309000</v>
      </c>
      <c r="H7" s="131">
        <v>0.309</v>
      </c>
      <c r="I7" s="133">
        <f t="shared" si="2"/>
        <v>216300</v>
      </c>
      <c r="J7" s="124">
        <v>0.21629999999999999</v>
      </c>
      <c r="K7" s="125" t="s">
        <v>1659</v>
      </c>
      <c r="L7" s="125" t="s">
        <v>1088</v>
      </c>
      <c r="N7" s="126" t="s">
        <v>1659</v>
      </c>
      <c r="O7" s="127">
        <f>I7+I25+I128</f>
        <v>979500</v>
      </c>
    </row>
    <row r="8" spans="1:15" s="126" customFormat="1" ht="50.1" customHeight="1" x14ac:dyDescent="0.25">
      <c r="A8" s="128">
        <v>7</v>
      </c>
      <c r="B8" s="129" t="s">
        <v>559</v>
      </c>
      <c r="C8" s="129" t="s">
        <v>2026</v>
      </c>
      <c r="D8" s="129" t="s">
        <v>2056</v>
      </c>
      <c r="E8" s="130">
        <f t="shared" si="0"/>
        <v>40000</v>
      </c>
      <c r="F8" s="131">
        <v>0.04</v>
      </c>
      <c r="G8" s="132">
        <f t="shared" si="1"/>
        <v>40000</v>
      </c>
      <c r="H8" s="131">
        <v>0.04</v>
      </c>
      <c r="I8" s="133">
        <f t="shared" si="2"/>
        <v>28000</v>
      </c>
      <c r="J8" s="124">
        <v>2.8000000000000001E-2</v>
      </c>
      <c r="K8" s="125" t="s">
        <v>1074</v>
      </c>
      <c r="L8" s="125" t="s">
        <v>1093</v>
      </c>
    </row>
    <row r="9" spans="1:15" s="126" customFormat="1" ht="50.1" customHeight="1" x14ac:dyDescent="0.25">
      <c r="A9" s="128">
        <v>8</v>
      </c>
      <c r="B9" s="129" t="s">
        <v>559</v>
      </c>
      <c r="C9" s="129" t="s">
        <v>2057</v>
      </c>
      <c r="D9" s="129" t="s">
        <v>2058</v>
      </c>
      <c r="E9" s="130">
        <f t="shared" si="0"/>
        <v>87600</v>
      </c>
      <c r="F9" s="131">
        <v>8.7599999999999997E-2</v>
      </c>
      <c r="G9" s="132">
        <f t="shared" si="1"/>
        <v>79800</v>
      </c>
      <c r="H9" s="131">
        <v>7.9799999999999996E-2</v>
      </c>
      <c r="I9" s="133">
        <f t="shared" si="2"/>
        <v>63799.999999999993</v>
      </c>
      <c r="J9" s="124">
        <v>6.3799999999999996E-2</v>
      </c>
      <c r="K9" s="125" t="s">
        <v>1077</v>
      </c>
      <c r="L9" s="125" t="s">
        <v>1093</v>
      </c>
    </row>
    <row r="10" spans="1:15" s="126" customFormat="1" ht="50.1" customHeight="1" x14ac:dyDescent="0.25">
      <c r="A10" s="128">
        <v>9</v>
      </c>
      <c r="B10" s="129" t="s">
        <v>559</v>
      </c>
      <c r="C10" s="129" t="s">
        <v>2059</v>
      </c>
      <c r="D10" s="129" t="s">
        <v>2060</v>
      </c>
      <c r="E10" s="130">
        <f t="shared" si="0"/>
        <v>515100</v>
      </c>
      <c r="F10" s="131">
        <v>0.5151</v>
      </c>
      <c r="G10" s="132">
        <f t="shared" si="1"/>
        <v>260100</v>
      </c>
      <c r="H10" s="131">
        <v>0.2601</v>
      </c>
      <c r="I10" s="133">
        <f t="shared" si="2"/>
        <v>208100</v>
      </c>
      <c r="J10" s="124">
        <v>0.20810000000000001</v>
      </c>
      <c r="K10" s="125" t="s">
        <v>1077</v>
      </c>
      <c r="L10" s="125" t="s">
        <v>1093</v>
      </c>
    </row>
    <row r="11" spans="1:15" s="126" customFormat="1" ht="50.1" customHeight="1" x14ac:dyDescent="0.25">
      <c r="A11" s="128">
        <v>10</v>
      </c>
      <c r="B11" s="129" t="s">
        <v>559</v>
      </c>
      <c r="C11" s="129" t="s">
        <v>2061</v>
      </c>
      <c r="D11" s="129" t="s">
        <v>2062</v>
      </c>
      <c r="E11" s="130">
        <f t="shared" si="0"/>
        <v>648700</v>
      </c>
      <c r="F11" s="131">
        <v>0.64870000000000005</v>
      </c>
      <c r="G11" s="132">
        <f t="shared" si="1"/>
        <v>648700</v>
      </c>
      <c r="H11" s="131">
        <v>0.64870000000000005</v>
      </c>
      <c r="I11" s="133">
        <f t="shared" si="2"/>
        <v>519000</v>
      </c>
      <c r="J11" s="124">
        <v>0.51900000000000002</v>
      </c>
      <c r="K11" s="125" t="s">
        <v>1077</v>
      </c>
      <c r="L11" s="125" t="s">
        <v>1093</v>
      </c>
    </row>
    <row r="12" spans="1:15" s="126" customFormat="1" ht="50.1" customHeight="1" x14ac:dyDescent="0.25">
      <c r="A12" s="128">
        <v>11</v>
      </c>
      <c r="B12" s="129" t="s">
        <v>564</v>
      </c>
      <c r="C12" s="129" t="s">
        <v>2063</v>
      </c>
      <c r="D12" s="129" t="s">
        <v>2064</v>
      </c>
      <c r="E12" s="130">
        <f t="shared" si="0"/>
        <v>339500</v>
      </c>
      <c r="F12" s="131">
        <v>0.33950000000000002</v>
      </c>
      <c r="G12" s="132">
        <f t="shared" si="1"/>
        <v>339500</v>
      </c>
      <c r="H12" s="131">
        <v>0.33950000000000002</v>
      </c>
      <c r="I12" s="133">
        <f t="shared" si="2"/>
        <v>237700</v>
      </c>
      <c r="J12" s="124">
        <v>0.23769999999999999</v>
      </c>
      <c r="K12" s="125" t="s">
        <v>1077</v>
      </c>
      <c r="L12" s="125" t="s">
        <v>1813</v>
      </c>
    </row>
    <row r="13" spans="1:15" s="126" customFormat="1" ht="50.1" customHeight="1" x14ac:dyDescent="0.25">
      <c r="A13" s="128">
        <v>12</v>
      </c>
      <c r="B13" s="129" t="s">
        <v>564</v>
      </c>
      <c r="C13" s="129" t="s">
        <v>2065</v>
      </c>
      <c r="D13" s="129" t="s">
        <v>2066</v>
      </c>
      <c r="E13" s="130">
        <f t="shared" si="0"/>
        <v>108100</v>
      </c>
      <c r="F13" s="131">
        <v>0.1081</v>
      </c>
      <c r="G13" s="132">
        <f t="shared" si="1"/>
        <v>108100</v>
      </c>
      <c r="H13" s="131">
        <v>0.1081</v>
      </c>
      <c r="I13" s="133">
        <f t="shared" si="2"/>
        <v>75700</v>
      </c>
      <c r="J13" s="124">
        <v>7.5700000000000003E-2</v>
      </c>
      <c r="K13" s="125" t="s">
        <v>1123</v>
      </c>
      <c r="L13" s="125" t="s">
        <v>1813</v>
      </c>
      <c r="N13" s="126" t="s">
        <v>1123</v>
      </c>
      <c r="O13" s="127">
        <f>I13+I98+I99+I109</f>
        <v>314100</v>
      </c>
    </row>
    <row r="14" spans="1:15" s="126" customFormat="1" ht="50.1" customHeight="1" x14ac:dyDescent="0.25">
      <c r="A14" s="128">
        <v>13</v>
      </c>
      <c r="B14" s="129" t="s">
        <v>43</v>
      </c>
      <c r="C14" s="129" t="s">
        <v>2026</v>
      </c>
      <c r="D14" s="129" t="s">
        <v>2067</v>
      </c>
      <c r="E14" s="130">
        <f t="shared" si="0"/>
        <v>22500</v>
      </c>
      <c r="F14" s="131">
        <v>2.2499999999999999E-2</v>
      </c>
      <c r="G14" s="132">
        <f t="shared" si="1"/>
        <v>22500</v>
      </c>
      <c r="H14" s="131">
        <v>2.2499999999999999E-2</v>
      </c>
      <c r="I14" s="133">
        <f t="shared" si="2"/>
        <v>16900</v>
      </c>
      <c r="J14" s="124">
        <v>1.6899999999999998E-2</v>
      </c>
      <c r="K14" s="125" t="s">
        <v>1074</v>
      </c>
      <c r="L14" s="125" t="s">
        <v>1113</v>
      </c>
    </row>
    <row r="15" spans="1:15" s="126" customFormat="1" ht="50.1" customHeight="1" x14ac:dyDescent="0.25">
      <c r="A15" s="128">
        <v>14</v>
      </c>
      <c r="B15" s="129" t="s">
        <v>43</v>
      </c>
      <c r="C15" s="129" t="s">
        <v>2068</v>
      </c>
      <c r="D15" s="129" t="s">
        <v>2069</v>
      </c>
      <c r="E15" s="130">
        <f t="shared" si="0"/>
        <v>96900</v>
      </c>
      <c r="F15" s="131">
        <v>9.69E-2</v>
      </c>
      <c r="G15" s="132">
        <f t="shared" si="1"/>
        <v>96900</v>
      </c>
      <c r="H15" s="131">
        <v>9.69E-2</v>
      </c>
      <c r="I15" s="133">
        <f t="shared" si="2"/>
        <v>72700</v>
      </c>
      <c r="J15" s="124">
        <v>7.2700000000000001E-2</v>
      </c>
      <c r="K15" s="125" t="s">
        <v>1140</v>
      </c>
      <c r="L15" s="125" t="s">
        <v>1113</v>
      </c>
      <c r="N15" s="126" t="s">
        <v>1140</v>
      </c>
      <c r="O15" s="127">
        <f>I15+I113</f>
        <v>82500</v>
      </c>
    </row>
    <row r="16" spans="1:15" s="126" customFormat="1" ht="50.1" customHeight="1" x14ac:dyDescent="0.25">
      <c r="A16" s="128">
        <v>15</v>
      </c>
      <c r="B16" s="129" t="s">
        <v>43</v>
      </c>
      <c r="C16" s="129" t="s">
        <v>2070</v>
      </c>
      <c r="D16" s="129" t="s">
        <v>2071</v>
      </c>
      <c r="E16" s="130">
        <f t="shared" si="0"/>
        <v>502100</v>
      </c>
      <c r="F16" s="131">
        <v>0.50209999999999999</v>
      </c>
      <c r="G16" s="132">
        <f t="shared" si="1"/>
        <v>433300</v>
      </c>
      <c r="H16" s="131">
        <v>0.43330000000000002</v>
      </c>
      <c r="I16" s="133">
        <f t="shared" si="2"/>
        <v>325000</v>
      </c>
      <c r="J16" s="124">
        <v>0.32500000000000001</v>
      </c>
      <c r="K16" s="125" t="s">
        <v>1237</v>
      </c>
      <c r="L16" s="125" t="s">
        <v>1113</v>
      </c>
      <c r="N16" s="126" t="s">
        <v>1237</v>
      </c>
      <c r="O16" s="127">
        <f>I16+I45+I62+I89+I95+I136+I137</f>
        <v>1126900</v>
      </c>
    </row>
    <row r="17" spans="1:15" s="126" customFormat="1" ht="50.1" customHeight="1" x14ac:dyDescent="0.25">
      <c r="A17" s="128">
        <v>16</v>
      </c>
      <c r="B17" s="129" t="s">
        <v>47</v>
      </c>
      <c r="C17" s="129" t="s">
        <v>2072</v>
      </c>
      <c r="D17" s="129" t="s">
        <v>2073</v>
      </c>
      <c r="E17" s="130">
        <f t="shared" si="0"/>
        <v>520900.00000000006</v>
      </c>
      <c r="F17" s="131">
        <v>0.52090000000000003</v>
      </c>
      <c r="G17" s="132">
        <f t="shared" si="1"/>
        <v>299600</v>
      </c>
      <c r="H17" s="131">
        <v>0.29959999999999998</v>
      </c>
      <c r="I17" s="133">
        <f t="shared" si="2"/>
        <v>209700</v>
      </c>
      <c r="J17" s="124">
        <v>0.2097</v>
      </c>
      <c r="K17" s="125" t="s">
        <v>1077</v>
      </c>
      <c r="L17" s="125" t="s">
        <v>1122</v>
      </c>
    </row>
    <row r="18" spans="1:15" s="126" customFormat="1" ht="50.1" customHeight="1" x14ac:dyDescent="0.25">
      <c r="A18" s="128">
        <v>17</v>
      </c>
      <c r="B18" s="129" t="s">
        <v>47</v>
      </c>
      <c r="C18" s="129" t="s">
        <v>2026</v>
      </c>
      <c r="D18" s="129" t="s">
        <v>2074</v>
      </c>
      <c r="E18" s="130">
        <f t="shared" si="0"/>
        <v>28900</v>
      </c>
      <c r="F18" s="131">
        <v>2.8899999999999999E-2</v>
      </c>
      <c r="G18" s="132">
        <f t="shared" si="1"/>
        <v>28900</v>
      </c>
      <c r="H18" s="131">
        <v>2.8899999999999999E-2</v>
      </c>
      <c r="I18" s="133">
        <f t="shared" si="2"/>
        <v>20200</v>
      </c>
      <c r="J18" s="124">
        <v>2.0199999999999999E-2</v>
      </c>
      <c r="K18" s="125" t="s">
        <v>1074</v>
      </c>
      <c r="L18" s="125" t="s">
        <v>1122</v>
      </c>
    </row>
    <row r="19" spans="1:15" s="126" customFormat="1" ht="50.1" customHeight="1" x14ac:dyDescent="0.25">
      <c r="A19" s="128">
        <v>18</v>
      </c>
      <c r="B19" s="129" t="s">
        <v>51</v>
      </c>
      <c r="C19" s="129" t="s">
        <v>2026</v>
      </c>
      <c r="D19" s="129" t="s">
        <v>2075</v>
      </c>
      <c r="E19" s="130">
        <f t="shared" si="0"/>
        <v>25000</v>
      </c>
      <c r="F19" s="131">
        <v>2.5000000000000001E-2</v>
      </c>
      <c r="G19" s="132">
        <f t="shared" si="1"/>
        <v>25000</v>
      </c>
      <c r="H19" s="131">
        <v>2.5000000000000001E-2</v>
      </c>
      <c r="I19" s="133">
        <f t="shared" si="2"/>
        <v>18750</v>
      </c>
      <c r="J19" s="124">
        <v>1.8749999999999999E-2</v>
      </c>
      <c r="K19" s="125" t="s">
        <v>1074</v>
      </c>
      <c r="L19" s="125" t="s">
        <v>1133</v>
      </c>
    </row>
    <row r="20" spans="1:15" s="126" customFormat="1" ht="50.1" customHeight="1" x14ac:dyDescent="0.25">
      <c r="A20" s="128">
        <v>19</v>
      </c>
      <c r="B20" s="129" t="s">
        <v>58</v>
      </c>
      <c r="C20" s="129" t="s">
        <v>2026</v>
      </c>
      <c r="D20" s="129" t="s">
        <v>2076</v>
      </c>
      <c r="E20" s="130">
        <f t="shared" si="0"/>
        <v>40000</v>
      </c>
      <c r="F20" s="131">
        <v>0.04</v>
      </c>
      <c r="G20" s="132">
        <f t="shared" si="1"/>
        <v>40000</v>
      </c>
      <c r="H20" s="131">
        <v>0.04</v>
      </c>
      <c r="I20" s="133">
        <f t="shared" si="2"/>
        <v>28000</v>
      </c>
      <c r="J20" s="124">
        <v>2.8000000000000001E-2</v>
      </c>
      <c r="K20" s="125" t="s">
        <v>1074</v>
      </c>
      <c r="L20" s="125" t="s">
        <v>1625</v>
      </c>
    </row>
    <row r="21" spans="1:15" s="126" customFormat="1" ht="50.1" customHeight="1" x14ac:dyDescent="0.25">
      <c r="A21" s="128">
        <v>20</v>
      </c>
      <c r="B21" s="129" t="s">
        <v>60</v>
      </c>
      <c r="C21" s="129" t="s">
        <v>2077</v>
      </c>
      <c r="D21" s="129" t="s">
        <v>2078</v>
      </c>
      <c r="E21" s="130">
        <f t="shared" si="0"/>
        <v>71400</v>
      </c>
      <c r="F21" s="131">
        <v>7.1400000000000005E-2</v>
      </c>
      <c r="G21" s="132">
        <f t="shared" si="1"/>
        <v>71400</v>
      </c>
      <c r="H21" s="131">
        <v>7.1400000000000005E-2</v>
      </c>
      <c r="I21" s="133">
        <f t="shared" si="2"/>
        <v>50000</v>
      </c>
      <c r="J21" s="124">
        <v>0.05</v>
      </c>
      <c r="K21" s="125" t="s">
        <v>1077</v>
      </c>
      <c r="L21" s="125" t="s">
        <v>1122</v>
      </c>
    </row>
    <row r="22" spans="1:15" s="126" customFormat="1" ht="50.1" customHeight="1" x14ac:dyDescent="0.25">
      <c r="A22" s="128">
        <v>21</v>
      </c>
      <c r="B22" s="129" t="s">
        <v>63</v>
      </c>
      <c r="C22" s="129" t="s">
        <v>2026</v>
      </c>
      <c r="D22" s="129" t="s">
        <v>2079</v>
      </c>
      <c r="E22" s="130">
        <f t="shared" si="0"/>
        <v>20000</v>
      </c>
      <c r="F22" s="131">
        <v>0.02</v>
      </c>
      <c r="G22" s="132">
        <f t="shared" si="1"/>
        <v>20000</v>
      </c>
      <c r="H22" s="131">
        <v>0.02</v>
      </c>
      <c r="I22" s="133">
        <f t="shared" si="2"/>
        <v>15000</v>
      </c>
      <c r="J22" s="124">
        <v>1.4999999999999999E-2</v>
      </c>
      <c r="K22" s="125" t="s">
        <v>1074</v>
      </c>
      <c r="L22" s="125" t="s">
        <v>1147</v>
      </c>
    </row>
    <row r="23" spans="1:15" s="126" customFormat="1" ht="50.1" customHeight="1" x14ac:dyDescent="0.25">
      <c r="A23" s="128">
        <v>22</v>
      </c>
      <c r="B23" s="129" t="s">
        <v>63</v>
      </c>
      <c r="C23" s="129" t="s">
        <v>2080</v>
      </c>
      <c r="D23" s="129" t="s">
        <v>2081</v>
      </c>
      <c r="E23" s="130">
        <f t="shared" si="0"/>
        <v>184800</v>
      </c>
      <c r="F23" s="131">
        <v>0.18479999999999999</v>
      </c>
      <c r="G23" s="132">
        <f t="shared" si="1"/>
        <v>184800</v>
      </c>
      <c r="H23" s="131">
        <v>0.18479999999999999</v>
      </c>
      <c r="I23" s="133">
        <f t="shared" si="2"/>
        <v>138600</v>
      </c>
      <c r="J23" s="124">
        <v>0.1386</v>
      </c>
      <c r="K23" s="125" t="s">
        <v>1077</v>
      </c>
      <c r="L23" s="125" t="s">
        <v>1147</v>
      </c>
    </row>
    <row r="24" spans="1:15" s="126" customFormat="1" ht="50.1" customHeight="1" x14ac:dyDescent="0.25">
      <c r="A24" s="128">
        <v>23</v>
      </c>
      <c r="B24" s="129" t="s">
        <v>63</v>
      </c>
      <c r="C24" s="129" t="s">
        <v>2052</v>
      </c>
      <c r="D24" s="129" t="s">
        <v>2082</v>
      </c>
      <c r="E24" s="130">
        <f t="shared" si="0"/>
        <v>73000</v>
      </c>
      <c r="F24" s="131">
        <v>7.2999999999999995E-2</v>
      </c>
      <c r="G24" s="132">
        <f t="shared" si="1"/>
        <v>73000</v>
      </c>
      <c r="H24" s="131">
        <v>7.2999999999999995E-2</v>
      </c>
      <c r="I24" s="133">
        <f t="shared" si="2"/>
        <v>54800</v>
      </c>
      <c r="J24" s="124">
        <v>5.4800000000000001E-2</v>
      </c>
      <c r="K24" s="125" t="s">
        <v>1114</v>
      </c>
      <c r="L24" s="125" t="s">
        <v>1147</v>
      </c>
      <c r="O24" s="127"/>
    </row>
    <row r="25" spans="1:15" s="126" customFormat="1" ht="50.1" customHeight="1" x14ac:dyDescent="0.25">
      <c r="A25" s="128">
        <v>24</v>
      </c>
      <c r="B25" s="129" t="s">
        <v>65</v>
      </c>
      <c r="C25" s="129" t="s">
        <v>2083</v>
      </c>
      <c r="D25" s="129" t="s">
        <v>2084</v>
      </c>
      <c r="E25" s="130">
        <f t="shared" si="0"/>
        <v>1885700</v>
      </c>
      <c r="F25" s="131">
        <v>1.8856999999999999</v>
      </c>
      <c r="G25" s="132">
        <f t="shared" si="1"/>
        <v>951000</v>
      </c>
      <c r="H25" s="131">
        <v>0.95099999999999996</v>
      </c>
      <c r="I25" s="133">
        <f t="shared" si="2"/>
        <v>665700</v>
      </c>
      <c r="J25" s="124">
        <v>0.66569999999999996</v>
      </c>
      <c r="K25" s="125" t="s">
        <v>1659</v>
      </c>
      <c r="L25" s="125" t="s">
        <v>1104</v>
      </c>
    </row>
    <row r="26" spans="1:15" s="126" customFormat="1" ht="50.1" customHeight="1" x14ac:dyDescent="0.25">
      <c r="A26" s="128">
        <v>25</v>
      </c>
      <c r="B26" s="129" t="s">
        <v>65</v>
      </c>
      <c r="C26" s="129" t="s">
        <v>2026</v>
      </c>
      <c r="D26" s="129" t="s">
        <v>2085</v>
      </c>
      <c r="E26" s="130">
        <f t="shared" si="0"/>
        <v>10000</v>
      </c>
      <c r="F26" s="131">
        <v>0.01</v>
      </c>
      <c r="G26" s="132">
        <f t="shared" si="1"/>
        <v>10000</v>
      </c>
      <c r="H26" s="131">
        <v>0.01</v>
      </c>
      <c r="I26" s="133">
        <f t="shared" si="2"/>
        <v>7000</v>
      </c>
      <c r="J26" s="124">
        <v>7.0000000000000001E-3</v>
      </c>
      <c r="K26" s="125" t="s">
        <v>1074</v>
      </c>
      <c r="L26" s="125" t="s">
        <v>1104</v>
      </c>
    </row>
    <row r="27" spans="1:15" s="126" customFormat="1" ht="50.1" customHeight="1" x14ac:dyDescent="0.25">
      <c r="A27" s="128">
        <v>26</v>
      </c>
      <c r="B27" s="129" t="s">
        <v>73</v>
      </c>
      <c r="C27" s="129" t="s">
        <v>2086</v>
      </c>
      <c r="D27" s="129" t="s">
        <v>2087</v>
      </c>
      <c r="E27" s="130">
        <f t="shared" si="0"/>
        <v>49600</v>
      </c>
      <c r="F27" s="131">
        <v>4.9599999999999998E-2</v>
      </c>
      <c r="G27" s="132">
        <f t="shared" si="1"/>
        <v>49600</v>
      </c>
      <c r="H27" s="131">
        <v>4.9599999999999998E-2</v>
      </c>
      <c r="I27" s="133">
        <f t="shared" si="2"/>
        <v>37200</v>
      </c>
      <c r="J27" s="124">
        <v>3.7199999999999997E-2</v>
      </c>
      <c r="K27" s="125" t="s">
        <v>1077</v>
      </c>
      <c r="L27" s="125" t="s">
        <v>1159</v>
      </c>
    </row>
    <row r="28" spans="1:15" s="126" customFormat="1" ht="50.1" customHeight="1" x14ac:dyDescent="0.25">
      <c r="A28" s="128">
        <v>27</v>
      </c>
      <c r="B28" s="129" t="s">
        <v>73</v>
      </c>
      <c r="C28" s="129" t="s">
        <v>2026</v>
      </c>
      <c r="D28" s="129" t="s">
        <v>2088</v>
      </c>
      <c r="E28" s="130">
        <f t="shared" si="0"/>
        <v>17100</v>
      </c>
      <c r="F28" s="131">
        <v>1.7100000000000001E-2</v>
      </c>
      <c r="G28" s="132">
        <f t="shared" si="1"/>
        <v>17100</v>
      </c>
      <c r="H28" s="131">
        <v>1.7100000000000001E-2</v>
      </c>
      <c r="I28" s="133">
        <f t="shared" si="2"/>
        <v>12800</v>
      </c>
      <c r="J28" s="124">
        <v>1.2800000000000001E-2</v>
      </c>
      <c r="K28" s="125" t="s">
        <v>1074</v>
      </c>
      <c r="L28" s="125" t="s">
        <v>1159</v>
      </c>
    </row>
    <row r="29" spans="1:15" s="126" customFormat="1" ht="50.1" customHeight="1" x14ac:dyDescent="0.25">
      <c r="A29" s="128">
        <v>28</v>
      </c>
      <c r="B29" s="129" t="s">
        <v>85</v>
      </c>
      <c r="C29" s="129" t="s">
        <v>2026</v>
      </c>
      <c r="D29" s="129" t="s">
        <v>2089</v>
      </c>
      <c r="E29" s="130">
        <f t="shared" si="0"/>
        <v>10000</v>
      </c>
      <c r="F29" s="131">
        <v>0.01</v>
      </c>
      <c r="G29" s="132">
        <f t="shared" si="1"/>
        <v>10000</v>
      </c>
      <c r="H29" s="131">
        <v>0.01</v>
      </c>
      <c r="I29" s="133">
        <f t="shared" si="2"/>
        <v>7000</v>
      </c>
      <c r="J29" s="124">
        <v>7.0000000000000001E-3</v>
      </c>
      <c r="K29" s="125" t="s">
        <v>1074</v>
      </c>
      <c r="L29" s="125" t="s">
        <v>1197</v>
      </c>
    </row>
    <row r="30" spans="1:15" s="126" customFormat="1" ht="50.1" customHeight="1" x14ac:dyDescent="0.25">
      <c r="A30" s="128">
        <v>29</v>
      </c>
      <c r="B30" s="129" t="s">
        <v>85</v>
      </c>
      <c r="C30" s="129" t="s">
        <v>2090</v>
      </c>
      <c r="D30" s="129" t="s">
        <v>2091</v>
      </c>
      <c r="E30" s="130">
        <f t="shared" si="0"/>
        <v>30000</v>
      </c>
      <c r="F30" s="131">
        <v>0.03</v>
      </c>
      <c r="G30" s="132">
        <f t="shared" si="1"/>
        <v>30000</v>
      </c>
      <c r="H30" s="131">
        <v>0.03</v>
      </c>
      <c r="I30" s="133">
        <f t="shared" si="2"/>
        <v>21000</v>
      </c>
      <c r="J30" s="124">
        <v>2.1000000000000001E-2</v>
      </c>
      <c r="K30" s="125" t="s">
        <v>1114</v>
      </c>
      <c r="L30" s="125" t="s">
        <v>1197</v>
      </c>
    </row>
    <row r="31" spans="1:15" s="126" customFormat="1" ht="50.1" customHeight="1" x14ac:dyDescent="0.25">
      <c r="A31" s="128">
        <v>30</v>
      </c>
      <c r="B31" s="129" t="s">
        <v>615</v>
      </c>
      <c r="C31" s="129" t="s">
        <v>2092</v>
      </c>
      <c r="D31" s="129" t="s">
        <v>2093</v>
      </c>
      <c r="E31" s="130">
        <f t="shared" si="0"/>
        <v>70000</v>
      </c>
      <c r="F31" s="131">
        <v>7.0000000000000007E-2</v>
      </c>
      <c r="G31" s="132">
        <f t="shared" si="1"/>
        <v>70000</v>
      </c>
      <c r="H31" s="131">
        <v>7.0000000000000007E-2</v>
      </c>
      <c r="I31" s="133">
        <f t="shared" si="2"/>
        <v>52500</v>
      </c>
      <c r="J31" s="124">
        <v>5.2499999999999998E-2</v>
      </c>
      <c r="K31" s="125" t="s">
        <v>1114</v>
      </c>
      <c r="L31" s="125" t="s">
        <v>1175</v>
      </c>
    </row>
    <row r="32" spans="1:15" s="126" customFormat="1" ht="50.1" customHeight="1" x14ac:dyDescent="0.25">
      <c r="A32" s="128">
        <v>31</v>
      </c>
      <c r="B32" s="129" t="s">
        <v>615</v>
      </c>
      <c r="C32" s="129" t="s">
        <v>2026</v>
      </c>
      <c r="D32" s="129" t="s">
        <v>2094</v>
      </c>
      <c r="E32" s="130">
        <f t="shared" si="0"/>
        <v>21000</v>
      </c>
      <c r="F32" s="131">
        <v>2.1000000000000001E-2</v>
      </c>
      <c r="G32" s="132">
        <f t="shared" si="1"/>
        <v>21000</v>
      </c>
      <c r="H32" s="131">
        <v>2.1000000000000001E-2</v>
      </c>
      <c r="I32" s="133">
        <f t="shared" si="2"/>
        <v>15800.000000000002</v>
      </c>
      <c r="J32" s="124">
        <v>1.5800000000000002E-2</v>
      </c>
      <c r="K32" s="125" t="s">
        <v>1074</v>
      </c>
      <c r="L32" s="125" t="s">
        <v>1175</v>
      </c>
    </row>
    <row r="33" spans="1:15" s="126" customFormat="1" ht="50.1" customHeight="1" x14ac:dyDescent="0.25">
      <c r="A33" s="128">
        <v>32</v>
      </c>
      <c r="B33" s="129" t="s">
        <v>90</v>
      </c>
      <c r="C33" s="129" t="s">
        <v>2095</v>
      </c>
      <c r="D33" s="129" t="s">
        <v>2096</v>
      </c>
      <c r="E33" s="130">
        <f t="shared" si="0"/>
        <v>676000</v>
      </c>
      <c r="F33" s="131">
        <v>0.67600000000000005</v>
      </c>
      <c r="G33" s="132">
        <f t="shared" si="1"/>
        <v>300400</v>
      </c>
      <c r="H33" s="131">
        <v>0.3004</v>
      </c>
      <c r="I33" s="133">
        <f t="shared" si="2"/>
        <v>225300</v>
      </c>
      <c r="J33" s="124">
        <v>0.2253</v>
      </c>
      <c r="K33" s="125" t="s">
        <v>1252</v>
      </c>
      <c r="L33" s="125" t="s">
        <v>1181</v>
      </c>
      <c r="N33" s="126" t="s">
        <v>1252</v>
      </c>
      <c r="O33" s="127">
        <f>I33+I46+I52+I105+I115+I126+I129</f>
        <v>3064200</v>
      </c>
    </row>
    <row r="34" spans="1:15" s="126" customFormat="1" ht="50.1" customHeight="1" x14ac:dyDescent="0.25">
      <c r="A34" s="128">
        <v>33</v>
      </c>
      <c r="B34" s="129" t="s">
        <v>90</v>
      </c>
      <c r="C34" s="129" t="s">
        <v>2026</v>
      </c>
      <c r="D34" s="129" t="s">
        <v>2097</v>
      </c>
      <c r="E34" s="130">
        <f t="shared" si="0"/>
        <v>5000</v>
      </c>
      <c r="F34" s="131">
        <v>5.0000000000000001E-3</v>
      </c>
      <c r="G34" s="132">
        <f t="shared" si="1"/>
        <v>5000</v>
      </c>
      <c r="H34" s="131">
        <v>5.0000000000000001E-3</v>
      </c>
      <c r="I34" s="133">
        <f t="shared" si="2"/>
        <v>3800</v>
      </c>
      <c r="J34" s="124">
        <v>3.8E-3</v>
      </c>
      <c r="K34" s="125" t="s">
        <v>1074</v>
      </c>
      <c r="L34" s="125" t="s">
        <v>1181</v>
      </c>
    </row>
    <row r="35" spans="1:15" s="126" customFormat="1" ht="50.1" customHeight="1" x14ac:dyDescent="0.25">
      <c r="A35" s="128">
        <v>34</v>
      </c>
      <c r="B35" s="129" t="s">
        <v>96</v>
      </c>
      <c r="C35" s="129" t="s">
        <v>2026</v>
      </c>
      <c r="D35" s="129" t="s">
        <v>2098</v>
      </c>
      <c r="E35" s="130">
        <f t="shared" si="0"/>
        <v>24500</v>
      </c>
      <c r="F35" s="131">
        <v>2.4500000000000001E-2</v>
      </c>
      <c r="G35" s="132">
        <f t="shared" si="1"/>
        <v>24500</v>
      </c>
      <c r="H35" s="131">
        <v>2.4500000000000001E-2</v>
      </c>
      <c r="I35" s="133">
        <f t="shared" si="2"/>
        <v>18400</v>
      </c>
      <c r="J35" s="124">
        <v>1.84E-2</v>
      </c>
      <c r="K35" s="125" t="s">
        <v>1074</v>
      </c>
      <c r="L35" s="125" t="s">
        <v>1188</v>
      </c>
    </row>
    <row r="36" spans="1:15" s="126" customFormat="1" ht="50.1" customHeight="1" x14ac:dyDescent="0.25">
      <c r="A36" s="128">
        <v>35</v>
      </c>
      <c r="B36" s="129" t="s">
        <v>96</v>
      </c>
      <c r="C36" s="129" t="s">
        <v>2099</v>
      </c>
      <c r="D36" s="129" t="s">
        <v>2005</v>
      </c>
      <c r="E36" s="130">
        <f t="shared" si="0"/>
        <v>420000</v>
      </c>
      <c r="F36" s="131">
        <v>0.42</v>
      </c>
      <c r="G36" s="132">
        <f t="shared" si="1"/>
        <v>420000</v>
      </c>
      <c r="H36" s="131">
        <v>0.42</v>
      </c>
      <c r="I36" s="133">
        <f t="shared" si="2"/>
        <v>357000</v>
      </c>
      <c r="J36" s="124">
        <v>0.35699999999999998</v>
      </c>
      <c r="K36" s="125" t="s">
        <v>1986</v>
      </c>
      <c r="L36" s="125" t="s">
        <v>1188</v>
      </c>
      <c r="N36" s="126" t="s">
        <v>1986</v>
      </c>
      <c r="O36" s="127">
        <f>I36</f>
        <v>357000</v>
      </c>
    </row>
    <row r="37" spans="1:15" s="126" customFormat="1" ht="50.1" customHeight="1" x14ac:dyDescent="0.25">
      <c r="A37" s="128">
        <v>36</v>
      </c>
      <c r="B37" s="129" t="s">
        <v>109</v>
      </c>
      <c r="C37" s="129" t="s">
        <v>2026</v>
      </c>
      <c r="D37" s="129" t="s">
        <v>2100</v>
      </c>
      <c r="E37" s="130">
        <f t="shared" si="0"/>
        <v>26500</v>
      </c>
      <c r="F37" s="131">
        <v>2.6499999999999999E-2</v>
      </c>
      <c r="G37" s="132">
        <f t="shared" si="1"/>
        <v>26500</v>
      </c>
      <c r="H37" s="131">
        <v>2.6499999999999999E-2</v>
      </c>
      <c r="I37" s="133">
        <f t="shared" si="2"/>
        <v>18600</v>
      </c>
      <c r="J37" s="124">
        <v>1.8599999999999998E-2</v>
      </c>
      <c r="K37" s="125" t="s">
        <v>1074</v>
      </c>
      <c r="L37" s="125" t="s">
        <v>1197</v>
      </c>
    </row>
    <row r="38" spans="1:15" s="126" customFormat="1" ht="50.1" customHeight="1" x14ac:dyDescent="0.25">
      <c r="A38" s="128">
        <v>37</v>
      </c>
      <c r="B38" s="129" t="s">
        <v>113</v>
      </c>
      <c r="C38" s="129" t="s">
        <v>2026</v>
      </c>
      <c r="D38" s="129" t="s">
        <v>2101</v>
      </c>
      <c r="E38" s="130">
        <f t="shared" si="0"/>
        <v>115000</v>
      </c>
      <c r="F38" s="131">
        <v>0.115</v>
      </c>
      <c r="G38" s="132">
        <f t="shared" si="1"/>
        <v>115000</v>
      </c>
      <c r="H38" s="131">
        <v>0.115</v>
      </c>
      <c r="I38" s="133">
        <f t="shared" si="2"/>
        <v>80500</v>
      </c>
      <c r="J38" s="124">
        <v>8.0500000000000002E-2</v>
      </c>
      <c r="K38" s="125" t="s">
        <v>1074</v>
      </c>
      <c r="L38" s="125" t="s">
        <v>1201</v>
      </c>
    </row>
    <row r="39" spans="1:15" s="126" customFormat="1" ht="50.1" customHeight="1" x14ac:dyDescent="0.25">
      <c r="A39" s="128">
        <v>38</v>
      </c>
      <c r="B39" s="129" t="s">
        <v>113</v>
      </c>
      <c r="C39" s="129" t="s">
        <v>2102</v>
      </c>
      <c r="D39" s="129" t="s">
        <v>2103</v>
      </c>
      <c r="E39" s="130">
        <f t="shared" si="0"/>
        <v>230500</v>
      </c>
      <c r="F39" s="131">
        <v>0.23050000000000001</v>
      </c>
      <c r="G39" s="132">
        <f t="shared" si="1"/>
        <v>230500</v>
      </c>
      <c r="H39" s="131">
        <v>0.23050000000000001</v>
      </c>
      <c r="I39" s="133">
        <f t="shared" si="2"/>
        <v>161400</v>
      </c>
      <c r="J39" s="124">
        <v>0.16139999999999999</v>
      </c>
      <c r="K39" s="125" t="s">
        <v>1077</v>
      </c>
      <c r="L39" s="125" t="s">
        <v>1201</v>
      </c>
    </row>
    <row r="40" spans="1:15" s="126" customFormat="1" ht="50.1" customHeight="1" x14ac:dyDescent="0.25">
      <c r="A40" s="128">
        <v>39</v>
      </c>
      <c r="B40" s="129" t="s">
        <v>123</v>
      </c>
      <c r="C40" s="129" t="s">
        <v>2104</v>
      </c>
      <c r="D40" s="129" t="s">
        <v>2105</v>
      </c>
      <c r="E40" s="130">
        <f t="shared" si="0"/>
        <v>520000</v>
      </c>
      <c r="F40" s="131">
        <v>0.52</v>
      </c>
      <c r="G40" s="132">
        <f t="shared" si="1"/>
        <v>520000</v>
      </c>
      <c r="H40" s="131">
        <v>0.52</v>
      </c>
      <c r="I40" s="133">
        <f t="shared" si="2"/>
        <v>390000</v>
      </c>
      <c r="J40" s="124">
        <v>0.39</v>
      </c>
      <c r="K40" s="125" t="s">
        <v>1126</v>
      </c>
      <c r="L40" s="125" t="s">
        <v>1220</v>
      </c>
      <c r="N40" s="126" t="s">
        <v>1126</v>
      </c>
      <c r="O40" s="127">
        <f>I40+I50+I81+I117+I138</f>
        <v>456900</v>
      </c>
    </row>
    <row r="41" spans="1:15" s="126" customFormat="1" ht="50.1" customHeight="1" x14ac:dyDescent="0.25">
      <c r="A41" s="128">
        <v>40</v>
      </c>
      <c r="B41" s="129" t="s">
        <v>123</v>
      </c>
      <c r="C41" s="129" t="s">
        <v>2026</v>
      </c>
      <c r="D41" s="129" t="s">
        <v>2106</v>
      </c>
      <c r="E41" s="130">
        <f t="shared" si="0"/>
        <v>41000</v>
      </c>
      <c r="F41" s="131">
        <v>4.1000000000000002E-2</v>
      </c>
      <c r="G41" s="132">
        <f t="shared" si="1"/>
        <v>41000</v>
      </c>
      <c r="H41" s="131">
        <v>4.1000000000000002E-2</v>
      </c>
      <c r="I41" s="133">
        <f t="shared" si="2"/>
        <v>30800</v>
      </c>
      <c r="J41" s="124">
        <v>3.0800000000000001E-2</v>
      </c>
      <c r="K41" s="125" t="s">
        <v>1074</v>
      </c>
      <c r="L41" s="125" t="s">
        <v>1220</v>
      </c>
    </row>
    <row r="42" spans="1:15" s="126" customFormat="1" ht="50.1" customHeight="1" x14ac:dyDescent="0.25">
      <c r="A42" s="128">
        <v>41</v>
      </c>
      <c r="B42" s="129" t="s">
        <v>631</v>
      </c>
      <c r="C42" s="129" t="s">
        <v>2107</v>
      </c>
      <c r="D42" s="129" t="s">
        <v>2108</v>
      </c>
      <c r="E42" s="130">
        <f t="shared" si="0"/>
        <v>690300</v>
      </c>
      <c r="F42" s="131">
        <v>0.69030000000000002</v>
      </c>
      <c r="G42" s="132">
        <f t="shared" si="1"/>
        <v>690300</v>
      </c>
      <c r="H42" s="131">
        <v>0.69030000000000002</v>
      </c>
      <c r="I42" s="133">
        <f t="shared" si="2"/>
        <v>483200</v>
      </c>
      <c r="J42" s="124">
        <v>0.48320000000000002</v>
      </c>
      <c r="K42" s="125" t="s">
        <v>1077</v>
      </c>
      <c r="L42" s="125" t="s">
        <v>1386</v>
      </c>
    </row>
    <row r="43" spans="1:15" s="126" customFormat="1" ht="50.1" customHeight="1" x14ac:dyDescent="0.25">
      <c r="A43" s="128">
        <v>42</v>
      </c>
      <c r="B43" s="129" t="s">
        <v>125</v>
      </c>
      <c r="C43" s="129" t="s">
        <v>2109</v>
      </c>
      <c r="D43" s="129" t="s">
        <v>2110</v>
      </c>
      <c r="E43" s="130">
        <f t="shared" si="0"/>
        <v>128399.99999999999</v>
      </c>
      <c r="F43" s="131">
        <v>0.12839999999999999</v>
      </c>
      <c r="G43" s="132">
        <f t="shared" si="1"/>
        <v>128399.99999999999</v>
      </c>
      <c r="H43" s="131">
        <v>0.12839999999999999</v>
      </c>
      <c r="I43" s="133">
        <f t="shared" si="2"/>
        <v>96300</v>
      </c>
      <c r="J43" s="124">
        <v>9.6299999999999997E-2</v>
      </c>
      <c r="K43" s="125" t="s">
        <v>1074</v>
      </c>
      <c r="L43" s="125" t="s">
        <v>1225</v>
      </c>
    </row>
    <row r="44" spans="1:15" s="126" customFormat="1" ht="50.1" customHeight="1" x14ac:dyDescent="0.25">
      <c r="A44" s="128">
        <v>43</v>
      </c>
      <c r="B44" s="129" t="s">
        <v>643</v>
      </c>
      <c r="C44" s="129" t="s">
        <v>2111</v>
      </c>
      <c r="D44" s="129" t="s">
        <v>2112</v>
      </c>
      <c r="E44" s="130">
        <f t="shared" si="0"/>
        <v>691800</v>
      </c>
      <c r="F44" s="131">
        <v>0.69179999999999997</v>
      </c>
      <c r="G44" s="132">
        <f t="shared" si="1"/>
        <v>691800</v>
      </c>
      <c r="H44" s="131">
        <v>0.69179999999999997</v>
      </c>
      <c r="I44" s="133">
        <f t="shared" si="2"/>
        <v>484300</v>
      </c>
      <c r="J44" s="124">
        <v>0.48430000000000001</v>
      </c>
      <c r="K44" s="125" t="s">
        <v>1077</v>
      </c>
      <c r="L44" s="125" t="s">
        <v>1813</v>
      </c>
    </row>
    <row r="45" spans="1:15" s="126" customFormat="1" ht="50.1" customHeight="1" x14ac:dyDescent="0.25">
      <c r="A45" s="128">
        <v>44</v>
      </c>
      <c r="B45" s="129" t="s">
        <v>147</v>
      </c>
      <c r="C45" s="129" t="s">
        <v>2113</v>
      </c>
      <c r="D45" s="129" t="s">
        <v>2114</v>
      </c>
      <c r="E45" s="130">
        <f t="shared" si="0"/>
        <v>139700</v>
      </c>
      <c r="F45" s="131">
        <v>0.13969999999999999</v>
      </c>
      <c r="G45" s="132">
        <f t="shared" si="1"/>
        <v>139700</v>
      </c>
      <c r="H45" s="131">
        <v>0.13969999999999999</v>
      </c>
      <c r="I45" s="133">
        <f t="shared" si="2"/>
        <v>104800</v>
      </c>
      <c r="J45" s="124">
        <v>0.1048</v>
      </c>
      <c r="K45" s="125" t="s">
        <v>1237</v>
      </c>
      <c r="L45" s="125" t="s">
        <v>1236</v>
      </c>
    </row>
    <row r="46" spans="1:15" s="126" customFormat="1" ht="50.1" customHeight="1" x14ac:dyDescent="0.25">
      <c r="A46" s="128">
        <v>45</v>
      </c>
      <c r="B46" s="129" t="s">
        <v>2115</v>
      </c>
      <c r="C46" s="129" t="s">
        <v>2116</v>
      </c>
      <c r="D46" s="129" t="s">
        <v>2117</v>
      </c>
      <c r="E46" s="130">
        <f t="shared" si="0"/>
        <v>939500</v>
      </c>
      <c r="F46" s="131">
        <v>0.9395</v>
      </c>
      <c r="G46" s="132">
        <f t="shared" si="1"/>
        <v>939500</v>
      </c>
      <c r="H46" s="131">
        <v>0.9395</v>
      </c>
      <c r="I46" s="133">
        <f t="shared" si="2"/>
        <v>658000</v>
      </c>
      <c r="J46" s="124">
        <v>0.65800000000000003</v>
      </c>
      <c r="K46" s="125" t="s">
        <v>1252</v>
      </c>
      <c r="L46" s="125" t="s">
        <v>1687</v>
      </c>
    </row>
    <row r="47" spans="1:15" s="126" customFormat="1" ht="50.1" customHeight="1" x14ac:dyDescent="0.25">
      <c r="A47" s="128">
        <v>46</v>
      </c>
      <c r="B47" s="129" t="s">
        <v>150</v>
      </c>
      <c r="C47" s="129" t="s">
        <v>2026</v>
      </c>
      <c r="D47" s="129" t="s">
        <v>2118</v>
      </c>
      <c r="E47" s="130">
        <f t="shared" si="0"/>
        <v>5000</v>
      </c>
      <c r="F47" s="131">
        <v>5.0000000000000001E-3</v>
      </c>
      <c r="G47" s="132">
        <f t="shared" si="1"/>
        <v>5000</v>
      </c>
      <c r="H47" s="131">
        <v>5.0000000000000001E-3</v>
      </c>
      <c r="I47" s="133">
        <f t="shared" si="2"/>
        <v>3800</v>
      </c>
      <c r="J47" s="124">
        <v>3.8E-3</v>
      </c>
      <c r="K47" s="125" t="s">
        <v>1074</v>
      </c>
      <c r="L47" s="125" t="s">
        <v>1181</v>
      </c>
    </row>
    <row r="48" spans="1:15" s="126" customFormat="1" ht="50.1" customHeight="1" x14ac:dyDescent="0.25">
      <c r="A48" s="128">
        <v>47</v>
      </c>
      <c r="B48" s="129" t="s">
        <v>152</v>
      </c>
      <c r="C48" s="129" t="s">
        <v>2119</v>
      </c>
      <c r="D48" s="129" t="s">
        <v>2120</v>
      </c>
      <c r="E48" s="130">
        <f t="shared" si="0"/>
        <v>40000</v>
      </c>
      <c r="F48" s="131">
        <v>0.04</v>
      </c>
      <c r="G48" s="132">
        <f t="shared" si="1"/>
        <v>40000</v>
      </c>
      <c r="H48" s="131">
        <v>0.04</v>
      </c>
      <c r="I48" s="133">
        <f t="shared" si="2"/>
        <v>28000</v>
      </c>
      <c r="J48" s="124">
        <v>2.8000000000000001E-2</v>
      </c>
      <c r="K48" s="125" t="s">
        <v>1074</v>
      </c>
      <c r="L48" s="125" t="s">
        <v>1178</v>
      </c>
    </row>
    <row r="49" spans="1:15" s="126" customFormat="1" ht="50.1" customHeight="1" x14ac:dyDescent="0.25">
      <c r="A49" s="128">
        <v>48</v>
      </c>
      <c r="B49" s="129" t="s">
        <v>163</v>
      </c>
      <c r="C49" s="129" t="s">
        <v>2121</v>
      </c>
      <c r="D49" s="129" t="s">
        <v>2122</v>
      </c>
      <c r="E49" s="130">
        <f t="shared" si="0"/>
        <v>2733600</v>
      </c>
      <c r="F49" s="131">
        <v>2.7336</v>
      </c>
      <c r="G49" s="132">
        <f t="shared" si="1"/>
        <v>2733600</v>
      </c>
      <c r="H49" s="131">
        <v>2.7336</v>
      </c>
      <c r="I49" s="133">
        <f t="shared" si="2"/>
        <v>1913500</v>
      </c>
      <c r="J49" s="124">
        <v>1.9135</v>
      </c>
      <c r="K49" s="125" t="s">
        <v>1077</v>
      </c>
      <c r="L49" s="125" t="s">
        <v>1722</v>
      </c>
    </row>
    <row r="50" spans="1:15" s="126" customFormat="1" ht="50.1" customHeight="1" x14ac:dyDescent="0.25">
      <c r="A50" s="128">
        <v>49</v>
      </c>
      <c r="B50" s="129" t="s">
        <v>165</v>
      </c>
      <c r="C50" s="129" t="s">
        <v>1257</v>
      </c>
      <c r="D50" s="129" t="s">
        <v>2123</v>
      </c>
      <c r="E50" s="130">
        <f t="shared" si="0"/>
        <v>67100</v>
      </c>
      <c r="F50" s="131">
        <v>6.7100000000000007E-2</v>
      </c>
      <c r="G50" s="132">
        <f t="shared" si="1"/>
        <v>54100</v>
      </c>
      <c r="H50" s="131">
        <v>5.4100000000000002E-2</v>
      </c>
      <c r="I50" s="133">
        <f t="shared" si="2"/>
        <v>37900</v>
      </c>
      <c r="J50" s="124">
        <v>3.7900000000000003E-2</v>
      </c>
      <c r="K50" s="125" t="s">
        <v>1126</v>
      </c>
      <c r="L50" s="125" t="s">
        <v>1722</v>
      </c>
    </row>
    <row r="51" spans="1:15" s="126" customFormat="1" ht="50.1" customHeight="1" x14ac:dyDescent="0.25">
      <c r="A51" s="128">
        <v>50</v>
      </c>
      <c r="B51" s="129" t="s">
        <v>168</v>
      </c>
      <c r="C51" s="129" t="s">
        <v>2026</v>
      </c>
      <c r="D51" s="129" t="s">
        <v>2124</v>
      </c>
      <c r="E51" s="130">
        <f t="shared" si="0"/>
        <v>25000</v>
      </c>
      <c r="F51" s="131">
        <v>2.5000000000000001E-2</v>
      </c>
      <c r="G51" s="132">
        <f t="shared" si="1"/>
        <v>25000</v>
      </c>
      <c r="H51" s="131">
        <v>2.5000000000000001E-2</v>
      </c>
      <c r="I51" s="133">
        <f t="shared" si="2"/>
        <v>18800</v>
      </c>
      <c r="J51" s="124">
        <v>1.8800000000000001E-2</v>
      </c>
      <c r="K51" s="125" t="s">
        <v>1074</v>
      </c>
      <c r="L51" s="125" t="s">
        <v>1181</v>
      </c>
    </row>
    <row r="52" spans="1:15" s="126" customFormat="1" ht="50.1" customHeight="1" x14ac:dyDescent="0.25">
      <c r="A52" s="128">
        <v>51</v>
      </c>
      <c r="B52" s="129" t="s">
        <v>2125</v>
      </c>
      <c r="C52" s="129" t="s">
        <v>2126</v>
      </c>
      <c r="D52" s="129" t="s">
        <v>2127</v>
      </c>
      <c r="E52" s="130">
        <f t="shared" si="0"/>
        <v>400000</v>
      </c>
      <c r="F52" s="131">
        <v>0.4</v>
      </c>
      <c r="G52" s="132">
        <f t="shared" si="1"/>
        <v>400000</v>
      </c>
      <c r="H52" s="131">
        <v>0.4</v>
      </c>
      <c r="I52" s="133">
        <f t="shared" si="2"/>
        <v>280000</v>
      </c>
      <c r="J52" s="124">
        <v>0.28000000000000003</v>
      </c>
      <c r="K52" s="125" t="s">
        <v>1252</v>
      </c>
      <c r="L52" s="125" t="s">
        <v>1293</v>
      </c>
    </row>
    <row r="53" spans="1:15" s="126" customFormat="1" ht="50.1" customHeight="1" x14ac:dyDescent="0.25">
      <c r="A53" s="128">
        <v>52</v>
      </c>
      <c r="B53" s="129" t="s">
        <v>185</v>
      </c>
      <c r="C53" s="129" t="s">
        <v>2026</v>
      </c>
      <c r="D53" s="129" t="s">
        <v>2128</v>
      </c>
      <c r="E53" s="130">
        <f t="shared" si="0"/>
        <v>16500</v>
      </c>
      <c r="F53" s="131">
        <v>1.6500000000000001E-2</v>
      </c>
      <c r="G53" s="132">
        <f t="shared" si="1"/>
        <v>16500</v>
      </c>
      <c r="H53" s="131">
        <v>1.6500000000000001E-2</v>
      </c>
      <c r="I53" s="133">
        <f t="shared" si="2"/>
        <v>12400</v>
      </c>
      <c r="J53" s="124">
        <v>1.24E-2</v>
      </c>
      <c r="K53" s="125" t="s">
        <v>1074</v>
      </c>
      <c r="L53" s="125" t="s">
        <v>1274</v>
      </c>
    </row>
    <row r="54" spans="1:15" s="126" customFormat="1" ht="50.1" customHeight="1" x14ac:dyDescent="0.25">
      <c r="A54" s="128">
        <v>53</v>
      </c>
      <c r="B54" s="129" t="s">
        <v>185</v>
      </c>
      <c r="C54" s="129" t="s">
        <v>2090</v>
      </c>
      <c r="D54" s="129" t="s">
        <v>2129</v>
      </c>
      <c r="E54" s="130">
        <f t="shared" si="0"/>
        <v>40000</v>
      </c>
      <c r="F54" s="131">
        <v>0.04</v>
      </c>
      <c r="G54" s="132">
        <f t="shared" si="1"/>
        <v>40000</v>
      </c>
      <c r="H54" s="131">
        <v>0.04</v>
      </c>
      <c r="I54" s="133">
        <f t="shared" si="2"/>
        <v>30000</v>
      </c>
      <c r="J54" s="124">
        <v>0.03</v>
      </c>
      <c r="K54" s="125" t="s">
        <v>1114</v>
      </c>
      <c r="L54" s="125" t="s">
        <v>1274</v>
      </c>
    </row>
    <row r="55" spans="1:15" s="126" customFormat="1" ht="50.1" customHeight="1" x14ac:dyDescent="0.25">
      <c r="A55" s="128">
        <v>54</v>
      </c>
      <c r="B55" s="129" t="s">
        <v>189</v>
      </c>
      <c r="C55" s="129" t="s">
        <v>2026</v>
      </c>
      <c r="D55" s="129" t="s">
        <v>2130</v>
      </c>
      <c r="E55" s="130">
        <f t="shared" si="0"/>
        <v>9000</v>
      </c>
      <c r="F55" s="131">
        <v>8.9999999999999993E-3</v>
      </c>
      <c r="G55" s="132">
        <f t="shared" si="1"/>
        <v>9000</v>
      </c>
      <c r="H55" s="131">
        <v>8.9999999999999993E-3</v>
      </c>
      <c r="I55" s="133">
        <f t="shared" si="2"/>
        <v>6800</v>
      </c>
      <c r="J55" s="124">
        <v>6.7999999999999996E-3</v>
      </c>
      <c r="K55" s="125" t="s">
        <v>1074</v>
      </c>
      <c r="L55" s="125" t="s">
        <v>1181</v>
      </c>
    </row>
    <row r="56" spans="1:15" s="126" customFormat="1" ht="50.1" customHeight="1" x14ac:dyDescent="0.25">
      <c r="A56" s="128">
        <v>55</v>
      </c>
      <c r="B56" s="129" t="s">
        <v>1026</v>
      </c>
      <c r="C56" s="129" t="s">
        <v>2131</v>
      </c>
      <c r="D56" s="129" t="s">
        <v>2132</v>
      </c>
      <c r="E56" s="130">
        <f t="shared" si="0"/>
        <v>53000</v>
      </c>
      <c r="F56" s="131">
        <v>5.2999999999999999E-2</v>
      </c>
      <c r="G56" s="132">
        <f t="shared" si="1"/>
        <v>53000</v>
      </c>
      <c r="H56" s="131">
        <v>5.2999999999999999E-2</v>
      </c>
      <c r="I56" s="133">
        <f t="shared" si="2"/>
        <v>37100</v>
      </c>
      <c r="J56" s="124">
        <v>3.7100000000000001E-2</v>
      </c>
      <c r="K56" s="125" t="s">
        <v>1129</v>
      </c>
      <c r="L56" s="125" t="s">
        <v>1093</v>
      </c>
      <c r="N56" s="126" t="s">
        <v>1129</v>
      </c>
      <c r="O56" s="127">
        <f>I56+I96+I102+I104</f>
        <v>325400</v>
      </c>
    </row>
    <row r="57" spans="1:15" s="126" customFormat="1" ht="50.1" customHeight="1" x14ac:dyDescent="0.25">
      <c r="A57" s="128">
        <v>56</v>
      </c>
      <c r="B57" s="129" t="s">
        <v>209</v>
      </c>
      <c r="C57" s="129" t="s">
        <v>2133</v>
      </c>
      <c r="D57" s="129" t="s">
        <v>2134</v>
      </c>
      <c r="E57" s="130">
        <f t="shared" si="0"/>
        <v>417300</v>
      </c>
      <c r="F57" s="131">
        <v>0.4173</v>
      </c>
      <c r="G57" s="132">
        <f t="shared" si="1"/>
        <v>417300</v>
      </c>
      <c r="H57" s="131">
        <v>0.4173</v>
      </c>
      <c r="I57" s="133">
        <f t="shared" si="2"/>
        <v>313000</v>
      </c>
      <c r="J57" s="124">
        <v>0.313</v>
      </c>
      <c r="K57" s="125" t="s">
        <v>1077</v>
      </c>
      <c r="L57" s="125" t="s">
        <v>1110</v>
      </c>
    </row>
    <row r="58" spans="1:15" s="126" customFormat="1" ht="50.1" customHeight="1" x14ac:dyDescent="0.25">
      <c r="A58" s="128">
        <v>57</v>
      </c>
      <c r="B58" s="129" t="s">
        <v>220</v>
      </c>
      <c r="C58" s="129" t="s">
        <v>2026</v>
      </c>
      <c r="D58" s="129" t="s">
        <v>2135</v>
      </c>
      <c r="E58" s="130">
        <f t="shared" si="0"/>
        <v>12500</v>
      </c>
      <c r="F58" s="131">
        <v>1.2500000000000001E-2</v>
      </c>
      <c r="G58" s="132">
        <f t="shared" si="1"/>
        <v>12500</v>
      </c>
      <c r="H58" s="131">
        <v>1.2500000000000001E-2</v>
      </c>
      <c r="I58" s="133">
        <f t="shared" si="2"/>
        <v>8800</v>
      </c>
      <c r="J58" s="124">
        <v>8.8000000000000005E-3</v>
      </c>
      <c r="K58" s="125" t="s">
        <v>1074</v>
      </c>
      <c r="L58" s="125" t="s">
        <v>1289</v>
      </c>
    </row>
    <row r="59" spans="1:15" s="126" customFormat="1" ht="50.1" customHeight="1" x14ac:dyDescent="0.25">
      <c r="A59" s="128">
        <v>58</v>
      </c>
      <c r="B59" s="129" t="s">
        <v>236</v>
      </c>
      <c r="C59" s="129" t="s">
        <v>2026</v>
      </c>
      <c r="D59" s="129" t="s">
        <v>2136</v>
      </c>
      <c r="E59" s="130">
        <f t="shared" si="0"/>
        <v>24000</v>
      </c>
      <c r="F59" s="131">
        <v>2.4E-2</v>
      </c>
      <c r="G59" s="132">
        <f t="shared" si="1"/>
        <v>24000</v>
      </c>
      <c r="H59" s="131">
        <v>2.4E-2</v>
      </c>
      <c r="I59" s="133">
        <f t="shared" si="2"/>
        <v>18000</v>
      </c>
      <c r="J59" s="124">
        <v>1.7999999999999999E-2</v>
      </c>
      <c r="K59" s="125" t="s">
        <v>1074</v>
      </c>
      <c r="L59" s="125" t="s">
        <v>1107</v>
      </c>
    </row>
    <row r="60" spans="1:15" s="126" customFormat="1" ht="50.1" customHeight="1" x14ac:dyDescent="0.25">
      <c r="A60" s="128">
        <v>59</v>
      </c>
      <c r="B60" s="129" t="s">
        <v>238</v>
      </c>
      <c r="C60" s="129" t="s">
        <v>2026</v>
      </c>
      <c r="D60" s="129" t="s">
        <v>2137</v>
      </c>
      <c r="E60" s="130">
        <f t="shared" si="0"/>
        <v>5000</v>
      </c>
      <c r="F60" s="131">
        <v>5.0000000000000001E-3</v>
      </c>
      <c r="G60" s="132">
        <f t="shared" si="1"/>
        <v>5000</v>
      </c>
      <c r="H60" s="131">
        <v>5.0000000000000001E-3</v>
      </c>
      <c r="I60" s="133">
        <f t="shared" si="2"/>
        <v>3500</v>
      </c>
      <c r="J60" s="124">
        <v>3.5000000000000001E-3</v>
      </c>
      <c r="K60" s="125" t="s">
        <v>1074</v>
      </c>
      <c r="L60" s="125" t="s">
        <v>1247</v>
      </c>
    </row>
    <row r="61" spans="1:15" s="126" customFormat="1" ht="50.1" customHeight="1" x14ac:dyDescent="0.25">
      <c r="A61" s="128">
        <v>60</v>
      </c>
      <c r="B61" s="129" t="s">
        <v>243</v>
      </c>
      <c r="C61" s="129" t="s">
        <v>2138</v>
      </c>
      <c r="D61" s="129" t="s">
        <v>2139</v>
      </c>
      <c r="E61" s="130">
        <f t="shared" si="0"/>
        <v>50000</v>
      </c>
      <c r="F61" s="131">
        <v>0.05</v>
      </c>
      <c r="G61" s="132">
        <f t="shared" si="1"/>
        <v>50000</v>
      </c>
      <c r="H61" s="131">
        <v>0.05</v>
      </c>
      <c r="I61" s="133">
        <f t="shared" si="2"/>
        <v>35000</v>
      </c>
      <c r="J61" s="124">
        <v>3.5000000000000003E-2</v>
      </c>
      <c r="K61" s="125" t="s">
        <v>1114</v>
      </c>
      <c r="L61" s="125" t="s">
        <v>1233</v>
      </c>
    </row>
    <row r="62" spans="1:15" s="126" customFormat="1" ht="50.1" customHeight="1" x14ac:dyDescent="0.25">
      <c r="A62" s="128">
        <v>61</v>
      </c>
      <c r="B62" s="129" t="s">
        <v>243</v>
      </c>
      <c r="C62" s="129" t="s">
        <v>2140</v>
      </c>
      <c r="D62" s="129" t="s">
        <v>2141</v>
      </c>
      <c r="E62" s="130">
        <f t="shared" si="0"/>
        <v>248600</v>
      </c>
      <c r="F62" s="131">
        <v>0.24859999999999999</v>
      </c>
      <c r="G62" s="132">
        <f t="shared" si="1"/>
        <v>248600</v>
      </c>
      <c r="H62" s="131">
        <v>0.24859999999999999</v>
      </c>
      <c r="I62" s="133">
        <f t="shared" si="2"/>
        <v>174000</v>
      </c>
      <c r="J62" s="124">
        <v>0.17399999999999999</v>
      </c>
      <c r="K62" s="125" t="s">
        <v>1237</v>
      </c>
      <c r="L62" s="125" t="s">
        <v>1233</v>
      </c>
    </row>
    <row r="63" spans="1:15" s="126" customFormat="1" ht="50.1" customHeight="1" x14ac:dyDescent="0.25">
      <c r="A63" s="128">
        <v>62</v>
      </c>
      <c r="B63" s="129" t="s">
        <v>243</v>
      </c>
      <c r="C63" s="129" t="s">
        <v>2142</v>
      </c>
      <c r="D63" s="129" t="s">
        <v>2143</v>
      </c>
      <c r="E63" s="130">
        <f t="shared" si="0"/>
        <v>25000</v>
      </c>
      <c r="F63" s="131">
        <v>2.5000000000000001E-2</v>
      </c>
      <c r="G63" s="132">
        <f t="shared" si="1"/>
        <v>25000</v>
      </c>
      <c r="H63" s="131">
        <v>2.5000000000000001E-2</v>
      </c>
      <c r="I63" s="133">
        <f t="shared" si="2"/>
        <v>17500</v>
      </c>
      <c r="J63" s="124">
        <v>1.7500000000000002E-2</v>
      </c>
      <c r="K63" s="125" t="s">
        <v>1074</v>
      </c>
      <c r="L63" s="125" t="s">
        <v>1233</v>
      </c>
    </row>
    <row r="64" spans="1:15" s="126" customFormat="1" ht="50.1" customHeight="1" x14ac:dyDescent="0.25">
      <c r="A64" s="128">
        <v>63</v>
      </c>
      <c r="B64" s="129" t="s">
        <v>930</v>
      </c>
      <c r="C64" s="129" t="s">
        <v>2026</v>
      </c>
      <c r="D64" s="129" t="s">
        <v>2144</v>
      </c>
      <c r="E64" s="130">
        <f t="shared" si="0"/>
        <v>135000</v>
      </c>
      <c r="F64" s="131">
        <v>0.13500000000000001</v>
      </c>
      <c r="G64" s="132">
        <f t="shared" si="1"/>
        <v>135000</v>
      </c>
      <c r="H64" s="131">
        <v>0.13500000000000001</v>
      </c>
      <c r="I64" s="133">
        <f t="shared" si="2"/>
        <v>94500</v>
      </c>
      <c r="J64" s="124">
        <v>9.4500000000000001E-2</v>
      </c>
      <c r="K64" s="125" t="s">
        <v>1074</v>
      </c>
      <c r="L64" s="125" t="s">
        <v>1325</v>
      </c>
    </row>
    <row r="65" spans="1:15" s="126" customFormat="1" ht="50.1" customHeight="1" x14ac:dyDescent="0.25">
      <c r="A65" s="128">
        <v>64</v>
      </c>
      <c r="B65" s="129" t="s">
        <v>932</v>
      </c>
      <c r="C65" s="129" t="s">
        <v>2026</v>
      </c>
      <c r="D65" s="129" t="s">
        <v>2145</v>
      </c>
      <c r="E65" s="130">
        <f t="shared" si="0"/>
        <v>56100</v>
      </c>
      <c r="F65" s="131">
        <v>5.6099999999999997E-2</v>
      </c>
      <c r="G65" s="132">
        <f t="shared" si="1"/>
        <v>56100</v>
      </c>
      <c r="H65" s="131">
        <v>5.6099999999999997E-2</v>
      </c>
      <c r="I65" s="133">
        <f t="shared" si="2"/>
        <v>42100</v>
      </c>
      <c r="J65" s="124">
        <v>4.2099999999999999E-2</v>
      </c>
      <c r="K65" s="125" t="s">
        <v>1074</v>
      </c>
      <c r="L65" s="125" t="s">
        <v>1334</v>
      </c>
    </row>
    <row r="66" spans="1:15" s="126" customFormat="1" ht="50.1" customHeight="1" x14ac:dyDescent="0.25">
      <c r="A66" s="128">
        <v>65</v>
      </c>
      <c r="B66" s="129" t="s">
        <v>253</v>
      </c>
      <c r="C66" s="129" t="s">
        <v>2026</v>
      </c>
      <c r="D66" s="129" t="s">
        <v>2146</v>
      </c>
      <c r="E66" s="130">
        <f t="shared" si="0"/>
        <v>45000</v>
      </c>
      <c r="F66" s="131">
        <v>4.4999999999999998E-2</v>
      </c>
      <c r="G66" s="132">
        <f t="shared" si="1"/>
        <v>45000</v>
      </c>
      <c r="H66" s="131">
        <v>4.4999999999999998E-2</v>
      </c>
      <c r="I66" s="133">
        <f t="shared" si="2"/>
        <v>31500</v>
      </c>
      <c r="J66" s="124">
        <v>3.15E-2</v>
      </c>
      <c r="K66" s="125" t="s">
        <v>1074</v>
      </c>
      <c r="L66" s="125" t="s">
        <v>1122</v>
      </c>
    </row>
    <row r="67" spans="1:15" s="126" customFormat="1" ht="50.1" customHeight="1" x14ac:dyDescent="0.25">
      <c r="A67" s="128">
        <v>66</v>
      </c>
      <c r="B67" s="129" t="s">
        <v>263</v>
      </c>
      <c r="C67" s="129" t="s">
        <v>2147</v>
      </c>
      <c r="D67" s="129" t="s">
        <v>2148</v>
      </c>
      <c r="E67" s="130">
        <f t="shared" ref="E67:E130" si="3">F67*1000000</f>
        <v>121000</v>
      </c>
      <c r="F67" s="131">
        <v>0.121</v>
      </c>
      <c r="G67" s="132">
        <f t="shared" ref="G67:G130" si="4">H67*1000000</f>
        <v>121000</v>
      </c>
      <c r="H67" s="131">
        <v>0.121</v>
      </c>
      <c r="I67" s="133">
        <f t="shared" ref="I67:I130" si="5">J67*1000000</f>
        <v>84700</v>
      </c>
      <c r="J67" s="124">
        <v>8.4699999999999998E-2</v>
      </c>
      <c r="K67" s="125" t="s">
        <v>1077</v>
      </c>
      <c r="L67" s="125" t="s">
        <v>1197</v>
      </c>
    </row>
    <row r="68" spans="1:15" s="126" customFormat="1" ht="50.1" customHeight="1" x14ac:dyDescent="0.25">
      <c r="A68" s="128">
        <v>67</v>
      </c>
      <c r="B68" s="129" t="s">
        <v>263</v>
      </c>
      <c r="C68" s="129" t="s">
        <v>2026</v>
      </c>
      <c r="D68" s="129" t="s">
        <v>2149</v>
      </c>
      <c r="E68" s="130">
        <f t="shared" si="3"/>
        <v>21500</v>
      </c>
      <c r="F68" s="131">
        <v>2.1499999999999998E-2</v>
      </c>
      <c r="G68" s="132">
        <f t="shared" si="4"/>
        <v>21500</v>
      </c>
      <c r="H68" s="131">
        <v>2.1499999999999998E-2</v>
      </c>
      <c r="I68" s="133">
        <f t="shared" si="5"/>
        <v>15100</v>
      </c>
      <c r="J68" s="124">
        <v>1.5100000000000001E-2</v>
      </c>
      <c r="K68" s="125" t="s">
        <v>1074</v>
      </c>
      <c r="L68" s="125" t="s">
        <v>1197</v>
      </c>
    </row>
    <row r="69" spans="1:15" s="126" customFormat="1" ht="50.1" customHeight="1" x14ac:dyDescent="0.25">
      <c r="A69" s="128">
        <v>68</v>
      </c>
      <c r="B69" s="129" t="s">
        <v>263</v>
      </c>
      <c r="C69" s="129" t="s">
        <v>2150</v>
      </c>
      <c r="D69" s="129" t="s">
        <v>2151</v>
      </c>
      <c r="E69" s="130">
        <f t="shared" si="3"/>
        <v>795500</v>
      </c>
      <c r="F69" s="131">
        <v>0.79549999999999998</v>
      </c>
      <c r="G69" s="132">
        <f t="shared" si="4"/>
        <v>795500</v>
      </c>
      <c r="H69" s="131">
        <v>0.79549999999999998</v>
      </c>
      <c r="I69" s="133">
        <f t="shared" si="5"/>
        <v>556900</v>
      </c>
      <c r="J69" s="124">
        <v>0.55689999999999995</v>
      </c>
      <c r="K69" s="125" t="s">
        <v>1077</v>
      </c>
      <c r="L69" s="125" t="s">
        <v>1197</v>
      </c>
    </row>
    <row r="70" spans="1:15" s="126" customFormat="1" ht="50.1" customHeight="1" x14ac:dyDescent="0.25">
      <c r="A70" s="128">
        <v>69</v>
      </c>
      <c r="B70" s="129" t="s">
        <v>267</v>
      </c>
      <c r="C70" s="129" t="s">
        <v>2026</v>
      </c>
      <c r="D70" s="129" t="s">
        <v>2152</v>
      </c>
      <c r="E70" s="130">
        <f t="shared" si="3"/>
        <v>45000</v>
      </c>
      <c r="F70" s="131">
        <v>4.4999999999999998E-2</v>
      </c>
      <c r="G70" s="132">
        <f t="shared" si="4"/>
        <v>45000</v>
      </c>
      <c r="H70" s="131">
        <v>4.4999999999999998E-2</v>
      </c>
      <c r="I70" s="133">
        <f t="shared" si="5"/>
        <v>31500</v>
      </c>
      <c r="J70" s="124">
        <v>3.15E-2</v>
      </c>
      <c r="K70" s="125" t="s">
        <v>1074</v>
      </c>
      <c r="L70" s="125" t="s">
        <v>1442</v>
      </c>
    </row>
    <row r="71" spans="1:15" s="126" customFormat="1" ht="50.1" customHeight="1" x14ac:dyDescent="0.25">
      <c r="A71" s="128">
        <v>70</v>
      </c>
      <c r="B71" s="129" t="s">
        <v>271</v>
      </c>
      <c r="C71" s="129" t="s">
        <v>2153</v>
      </c>
      <c r="D71" s="129" t="s">
        <v>2154</v>
      </c>
      <c r="E71" s="130">
        <f t="shared" si="3"/>
        <v>418200</v>
      </c>
      <c r="F71" s="131">
        <v>0.41820000000000002</v>
      </c>
      <c r="G71" s="132">
        <f t="shared" si="4"/>
        <v>418200</v>
      </c>
      <c r="H71" s="131">
        <v>0.41820000000000002</v>
      </c>
      <c r="I71" s="133">
        <f t="shared" si="5"/>
        <v>292800</v>
      </c>
      <c r="J71" s="124">
        <v>0.2928</v>
      </c>
      <c r="K71" s="125" t="s">
        <v>1961</v>
      </c>
      <c r="L71" s="125" t="s">
        <v>1227</v>
      </c>
      <c r="N71" s="126" t="s">
        <v>1961</v>
      </c>
      <c r="O71" s="127">
        <f>I71+I87+I97</f>
        <v>430200</v>
      </c>
    </row>
    <row r="72" spans="1:15" s="126" customFormat="1" ht="50.1" customHeight="1" x14ac:dyDescent="0.25">
      <c r="A72" s="128">
        <v>71</v>
      </c>
      <c r="B72" s="129" t="s">
        <v>271</v>
      </c>
      <c r="C72" s="129" t="s">
        <v>2090</v>
      </c>
      <c r="D72" s="129" t="s">
        <v>2155</v>
      </c>
      <c r="E72" s="130">
        <f t="shared" si="3"/>
        <v>80000</v>
      </c>
      <c r="F72" s="131">
        <v>0.08</v>
      </c>
      <c r="G72" s="132">
        <f t="shared" si="4"/>
        <v>80000</v>
      </c>
      <c r="H72" s="131">
        <v>0.08</v>
      </c>
      <c r="I72" s="133">
        <f t="shared" si="5"/>
        <v>56000</v>
      </c>
      <c r="J72" s="124">
        <v>5.6000000000000001E-2</v>
      </c>
      <c r="K72" s="125" t="s">
        <v>1114</v>
      </c>
      <c r="L72" s="125" t="s">
        <v>1227</v>
      </c>
    </row>
    <row r="73" spans="1:15" s="126" customFormat="1" ht="50.1" customHeight="1" x14ac:dyDescent="0.25">
      <c r="A73" s="128">
        <v>72</v>
      </c>
      <c r="B73" s="129" t="s">
        <v>271</v>
      </c>
      <c r="C73" s="129" t="s">
        <v>2026</v>
      </c>
      <c r="D73" s="129" t="s">
        <v>2156</v>
      </c>
      <c r="E73" s="130">
        <f t="shared" si="3"/>
        <v>38000</v>
      </c>
      <c r="F73" s="131">
        <v>3.7999999999999999E-2</v>
      </c>
      <c r="G73" s="132">
        <f t="shared" si="4"/>
        <v>38000</v>
      </c>
      <c r="H73" s="131">
        <v>3.7999999999999999E-2</v>
      </c>
      <c r="I73" s="133">
        <f t="shared" si="5"/>
        <v>26600</v>
      </c>
      <c r="J73" s="124">
        <v>2.6599999999999999E-2</v>
      </c>
      <c r="K73" s="125" t="s">
        <v>1074</v>
      </c>
      <c r="L73" s="125" t="s">
        <v>1227</v>
      </c>
    </row>
    <row r="74" spans="1:15" s="126" customFormat="1" ht="50.1" customHeight="1" x14ac:dyDescent="0.25">
      <c r="A74" s="128">
        <v>73</v>
      </c>
      <c r="B74" s="129" t="s">
        <v>276</v>
      </c>
      <c r="C74" s="129" t="s">
        <v>2157</v>
      </c>
      <c r="D74" s="129" t="s">
        <v>2158</v>
      </c>
      <c r="E74" s="130">
        <f t="shared" si="3"/>
        <v>93400</v>
      </c>
      <c r="F74" s="131">
        <v>9.3399999999999997E-2</v>
      </c>
      <c r="G74" s="132">
        <f t="shared" si="4"/>
        <v>93400</v>
      </c>
      <c r="H74" s="131">
        <v>9.3399999999999997E-2</v>
      </c>
      <c r="I74" s="133">
        <f t="shared" si="5"/>
        <v>70100</v>
      </c>
      <c r="J74" s="124">
        <v>7.0099999999999996E-2</v>
      </c>
      <c r="K74" s="125" t="s">
        <v>1077</v>
      </c>
      <c r="L74" s="125" t="s">
        <v>1220</v>
      </c>
    </row>
    <row r="75" spans="1:15" s="126" customFormat="1" ht="50.1" customHeight="1" x14ac:dyDescent="0.25">
      <c r="A75" s="128">
        <v>74</v>
      </c>
      <c r="B75" s="129" t="s">
        <v>276</v>
      </c>
      <c r="C75" s="129" t="s">
        <v>2159</v>
      </c>
      <c r="D75" s="129" t="s">
        <v>2160</v>
      </c>
      <c r="E75" s="130">
        <f t="shared" si="3"/>
        <v>288800</v>
      </c>
      <c r="F75" s="131">
        <v>0.2888</v>
      </c>
      <c r="G75" s="132">
        <f t="shared" si="4"/>
        <v>282800</v>
      </c>
      <c r="H75" s="131">
        <v>0.2828</v>
      </c>
      <c r="I75" s="133">
        <f t="shared" si="5"/>
        <v>212100</v>
      </c>
      <c r="J75" s="124">
        <v>0.21210000000000001</v>
      </c>
      <c r="K75" s="125" t="s">
        <v>1077</v>
      </c>
      <c r="L75" s="125" t="s">
        <v>1220</v>
      </c>
    </row>
    <row r="76" spans="1:15" s="126" customFormat="1" ht="50.1" customHeight="1" x14ac:dyDescent="0.25">
      <c r="A76" s="128">
        <v>75</v>
      </c>
      <c r="B76" s="129" t="s">
        <v>279</v>
      </c>
      <c r="C76" s="129" t="s">
        <v>2161</v>
      </c>
      <c r="D76" s="129" t="s">
        <v>2162</v>
      </c>
      <c r="E76" s="130">
        <f t="shared" si="3"/>
        <v>2023000.0000000002</v>
      </c>
      <c r="F76" s="131">
        <v>2.0230000000000001</v>
      </c>
      <c r="G76" s="132">
        <f t="shared" si="4"/>
        <v>1951900</v>
      </c>
      <c r="H76" s="131">
        <v>1.9519</v>
      </c>
      <c r="I76" s="133">
        <f t="shared" si="5"/>
        <v>1366300</v>
      </c>
      <c r="J76" s="124">
        <v>1.3663000000000001</v>
      </c>
      <c r="K76" s="125" t="s">
        <v>1077</v>
      </c>
      <c r="L76" s="125" t="s">
        <v>1233</v>
      </c>
    </row>
    <row r="77" spans="1:15" s="126" customFormat="1" ht="50.1" customHeight="1" x14ac:dyDescent="0.25">
      <c r="A77" s="128">
        <v>76</v>
      </c>
      <c r="B77" s="129" t="s">
        <v>282</v>
      </c>
      <c r="C77" s="129" t="s">
        <v>2163</v>
      </c>
      <c r="D77" s="129" t="s">
        <v>2164</v>
      </c>
      <c r="E77" s="130">
        <f t="shared" si="3"/>
        <v>953000</v>
      </c>
      <c r="F77" s="131">
        <v>0.95299999999999996</v>
      </c>
      <c r="G77" s="132">
        <f t="shared" si="4"/>
        <v>953000</v>
      </c>
      <c r="H77" s="131">
        <v>0.95299999999999996</v>
      </c>
      <c r="I77" s="133">
        <f t="shared" si="5"/>
        <v>714800</v>
      </c>
      <c r="J77" s="124">
        <v>0.71479999999999999</v>
      </c>
      <c r="K77" s="125" t="s">
        <v>1077</v>
      </c>
      <c r="L77" s="125" t="s">
        <v>1171</v>
      </c>
    </row>
    <row r="78" spans="1:15" s="126" customFormat="1" ht="50.1" customHeight="1" x14ac:dyDescent="0.25">
      <c r="A78" s="128">
        <v>77</v>
      </c>
      <c r="B78" s="129" t="s">
        <v>282</v>
      </c>
      <c r="C78" s="129" t="s">
        <v>2026</v>
      </c>
      <c r="D78" s="129" t="s">
        <v>2165</v>
      </c>
      <c r="E78" s="130">
        <f t="shared" si="3"/>
        <v>10000</v>
      </c>
      <c r="F78" s="131">
        <v>0.01</v>
      </c>
      <c r="G78" s="132">
        <f t="shared" si="4"/>
        <v>10000</v>
      </c>
      <c r="H78" s="131">
        <v>0.01</v>
      </c>
      <c r="I78" s="133">
        <f t="shared" si="5"/>
        <v>7500</v>
      </c>
      <c r="J78" s="124">
        <v>7.4999999999999997E-3</v>
      </c>
      <c r="K78" s="125" t="s">
        <v>1074</v>
      </c>
      <c r="L78" s="125" t="s">
        <v>1171</v>
      </c>
    </row>
    <row r="79" spans="1:15" s="126" customFormat="1" ht="50.1" customHeight="1" x14ac:dyDescent="0.25">
      <c r="A79" s="128">
        <v>78</v>
      </c>
      <c r="B79" s="129" t="s">
        <v>288</v>
      </c>
      <c r="C79" s="129" t="s">
        <v>2166</v>
      </c>
      <c r="D79" s="129" t="s">
        <v>2167</v>
      </c>
      <c r="E79" s="130">
        <f t="shared" si="3"/>
        <v>94700</v>
      </c>
      <c r="F79" s="131">
        <v>9.4700000000000006E-2</v>
      </c>
      <c r="G79" s="132">
        <f t="shared" si="4"/>
        <v>94700</v>
      </c>
      <c r="H79" s="131">
        <v>9.4700000000000006E-2</v>
      </c>
      <c r="I79" s="133">
        <f t="shared" si="5"/>
        <v>66300</v>
      </c>
      <c r="J79" s="124">
        <v>6.6299999999999998E-2</v>
      </c>
      <c r="K79" s="125" t="s">
        <v>1077</v>
      </c>
      <c r="L79" s="125" t="s">
        <v>1168</v>
      </c>
    </row>
    <row r="80" spans="1:15" s="126" customFormat="1" ht="50.1" customHeight="1" x14ac:dyDescent="0.25">
      <c r="A80" s="128">
        <v>79</v>
      </c>
      <c r="B80" s="129" t="s">
        <v>295</v>
      </c>
      <c r="C80" s="129" t="s">
        <v>2026</v>
      </c>
      <c r="D80" s="129" t="s">
        <v>2168</v>
      </c>
      <c r="E80" s="130">
        <f t="shared" si="3"/>
        <v>43000</v>
      </c>
      <c r="F80" s="131">
        <v>4.2999999999999997E-2</v>
      </c>
      <c r="G80" s="132">
        <f t="shared" si="4"/>
        <v>43000</v>
      </c>
      <c r="H80" s="131">
        <v>4.2999999999999997E-2</v>
      </c>
      <c r="I80" s="133">
        <f t="shared" si="5"/>
        <v>30100</v>
      </c>
      <c r="J80" s="124">
        <v>3.0099999999999998E-2</v>
      </c>
      <c r="K80" s="125" t="s">
        <v>1074</v>
      </c>
      <c r="L80" s="125" t="s">
        <v>1386</v>
      </c>
    </row>
    <row r="81" spans="1:15" s="126" customFormat="1" ht="50.1" customHeight="1" x14ac:dyDescent="0.25">
      <c r="A81" s="128">
        <v>80</v>
      </c>
      <c r="B81" s="129" t="s">
        <v>295</v>
      </c>
      <c r="C81" s="129" t="s">
        <v>2169</v>
      </c>
      <c r="D81" s="129" t="s">
        <v>2170</v>
      </c>
      <c r="E81" s="130">
        <f t="shared" si="3"/>
        <v>35000</v>
      </c>
      <c r="F81" s="131">
        <v>3.5000000000000003E-2</v>
      </c>
      <c r="G81" s="132">
        <f t="shared" si="4"/>
        <v>19000</v>
      </c>
      <c r="H81" s="131">
        <v>1.9E-2</v>
      </c>
      <c r="I81" s="133">
        <f t="shared" si="5"/>
        <v>13300</v>
      </c>
      <c r="J81" s="124">
        <v>1.3299999999999999E-2</v>
      </c>
      <c r="K81" s="125" t="s">
        <v>1126</v>
      </c>
      <c r="L81" s="125" t="s">
        <v>1386</v>
      </c>
    </row>
    <row r="82" spans="1:15" s="126" customFormat="1" ht="50.1" customHeight="1" x14ac:dyDescent="0.25">
      <c r="A82" s="128">
        <v>81</v>
      </c>
      <c r="B82" s="129" t="s">
        <v>299</v>
      </c>
      <c r="C82" s="129" t="s">
        <v>2052</v>
      </c>
      <c r="D82" s="129" t="s">
        <v>2171</v>
      </c>
      <c r="E82" s="130">
        <f t="shared" si="3"/>
        <v>90000</v>
      </c>
      <c r="F82" s="131">
        <v>0.09</v>
      </c>
      <c r="G82" s="132">
        <f t="shared" si="4"/>
        <v>90000</v>
      </c>
      <c r="H82" s="131">
        <v>0.09</v>
      </c>
      <c r="I82" s="133">
        <f t="shared" si="5"/>
        <v>63000</v>
      </c>
      <c r="J82" s="124">
        <v>6.3E-2</v>
      </c>
      <c r="K82" s="125" t="s">
        <v>1114</v>
      </c>
      <c r="L82" s="125" t="s">
        <v>1289</v>
      </c>
    </row>
    <row r="83" spans="1:15" s="126" customFormat="1" ht="50.1" customHeight="1" x14ac:dyDescent="0.25">
      <c r="A83" s="128">
        <v>82</v>
      </c>
      <c r="B83" s="129" t="s">
        <v>299</v>
      </c>
      <c r="C83" s="129" t="s">
        <v>2026</v>
      </c>
      <c r="D83" s="129" t="s">
        <v>2172</v>
      </c>
      <c r="E83" s="130">
        <f t="shared" si="3"/>
        <v>15000</v>
      </c>
      <c r="F83" s="131">
        <v>1.4999999999999999E-2</v>
      </c>
      <c r="G83" s="132">
        <f t="shared" si="4"/>
        <v>15000</v>
      </c>
      <c r="H83" s="131">
        <v>1.4999999999999999E-2</v>
      </c>
      <c r="I83" s="133">
        <f t="shared" si="5"/>
        <v>10500</v>
      </c>
      <c r="J83" s="124">
        <v>1.0500000000000001E-2</v>
      </c>
      <c r="K83" s="125" t="s">
        <v>1074</v>
      </c>
      <c r="L83" s="125" t="s">
        <v>1289</v>
      </c>
    </row>
    <row r="84" spans="1:15" s="126" customFormat="1" ht="50.1" customHeight="1" x14ac:dyDescent="0.25">
      <c r="A84" s="128">
        <v>83</v>
      </c>
      <c r="B84" s="129" t="s">
        <v>299</v>
      </c>
      <c r="C84" s="129" t="s">
        <v>2173</v>
      </c>
      <c r="D84" s="129" t="s">
        <v>2174</v>
      </c>
      <c r="E84" s="130">
        <f t="shared" si="3"/>
        <v>420000</v>
      </c>
      <c r="F84" s="131">
        <v>0.42</v>
      </c>
      <c r="G84" s="132">
        <f t="shared" si="4"/>
        <v>290000</v>
      </c>
      <c r="H84" s="131">
        <v>0.28999999999999998</v>
      </c>
      <c r="I84" s="133">
        <f t="shared" si="5"/>
        <v>203000</v>
      </c>
      <c r="J84" s="124">
        <v>0.20300000000000001</v>
      </c>
      <c r="K84" s="125" t="s">
        <v>1077</v>
      </c>
      <c r="L84" s="125" t="s">
        <v>1289</v>
      </c>
    </row>
    <row r="85" spans="1:15" s="126" customFormat="1" ht="50.1" customHeight="1" x14ac:dyDescent="0.25">
      <c r="A85" s="128">
        <v>84</v>
      </c>
      <c r="B85" s="129" t="s">
        <v>509</v>
      </c>
      <c r="C85" s="129" t="s">
        <v>2026</v>
      </c>
      <c r="D85" s="129" t="s">
        <v>2175</v>
      </c>
      <c r="E85" s="130">
        <f t="shared" si="3"/>
        <v>40000</v>
      </c>
      <c r="F85" s="131">
        <v>0.04</v>
      </c>
      <c r="G85" s="132">
        <f t="shared" si="4"/>
        <v>40000</v>
      </c>
      <c r="H85" s="131">
        <v>0.04</v>
      </c>
      <c r="I85" s="133">
        <f t="shared" si="5"/>
        <v>30000</v>
      </c>
      <c r="J85" s="124">
        <v>0.03</v>
      </c>
      <c r="K85" s="125" t="s">
        <v>1074</v>
      </c>
      <c r="L85" s="125" t="s">
        <v>1107</v>
      </c>
    </row>
    <row r="86" spans="1:15" s="126" customFormat="1" ht="50.1" customHeight="1" x14ac:dyDescent="0.25">
      <c r="A86" s="128">
        <v>85</v>
      </c>
      <c r="B86" s="129" t="s">
        <v>303</v>
      </c>
      <c r="C86" s="129" t="s">
        <v>2026</v>
      </c>
      <c r="D86" s="129" t="s">
        <v>2176</v>
      </c>
      <c r="E86" s="130">
        <f t="shared" si="3"/>
        <v>25000</v>
      </c>
      <c r="F86" s="131">
        <v>2.5000000000000001E-2</v>
      </c>
      <c r="G86" s="132">
        <f t="shared" si="4"/>
        <v>25000</v>
      </c>
      <c r="H86" s="131">
        <v>2.5000000000000001E-2</v>
      </c>
      <c r="I86" s="133">
        <f t="shared" si="5"/>
        <v>18800</v>
      </c>
      <c r="J86" s="124">
        <v>1.8800000000000001E-2</v>
      </c>
      <c r="K86" s="125" t="s">
        <v>1074</v>
      </c>
      <c r="L86" s="125" t="s">
        <v>1107</v>
      </c>
    </row>
    <row r="87" spans="1:15" s="126" customFormat="1" ht="50.1" customHeight="1" x14ac:dyDescent="0.25">
      <c r="A87" s="128">
        <v>86</v>
      </c>
      <c r="B87" s="129" t="s">
        <v>305</v>
      </c>
      <c r="C87" s="129" t="s">
        <v>2177</v>
      </c>
      <c r="D87" s="129" t="s">
        <v>2178</v>
      </c>
      <c r="E87" s="130">
        <f t="shared" si="3"/>
        <v>45000</v>
      </c>
      <c r="F87" s="131">
        <v>4.4999999999999998E-2</v>
      </c>
      <c r="G87" s="132">
        <f t="shared" si="4"/>
        <v>45000</v>
      </c>
      <c r="H87" s="131">
        <v>4.4999999999999998E-2</v>
      </c>
      <c r="I87" s="133">
        <f t="shared" si="5"/>
        <v>31500</v>
      </c>
      <c r="J87" s="124">
        <v>3.15E-2</v>
      </c>
      <c r="K87" s="125" t="s">
        <v>1961</v>
      </c>
      <c r="L87" s="125" t="s">
        <v>1247</v>
      </c>
    </row>
    <row r="88" spans="1:15" s="126" customFormat="1" ht="50.1" customHeight="1" x14ac:dyDescent="0.25">
      <c r="A88" s="128">
        <v>87</v>
      </c>
      <c r="B88" s="129" t="s">
        <v>305</v>
      </c>
      <c r="C88" s="129" t="s">
        <v>2179</v>
      </c>
      <c r="D88" s="129" t="s">
        <v>2180</v>
      </c>
      <c r="E88" s="130">
        <f t="shared" si="3"/>
        <v>70000</v>
      </c>
      <c r="F88" s="131">
        <v>7.0000000000000007E-2</v>
      </c>
      <c r="G88" s="132">
        <f t="shared" si="4"/>
        <v>70000</v>
      </c>
      <c r="H88" s="131">
        <v>7.0000000000000007E-2</v>
      </c>
      <c r="I88" s="133">
        <f t="shared" si="5"/>
        <v>49000</v>
      </c>
      <c r="J88" s="124">
        <v>4.9000000000000002E-2</v>
      </c>
      <c r="K88" s="125" t="s">
        <v>1164</v>
      </c>
      <c r="L88" s="125" t="s">
        <v>1247</v>
      </c>
      <c r="N88" s="126" t="s">
        <v>1164</v>
      </c>
      <c r="O88" s="127">
        <f>I88</f>
        <v>49000</v>
      </c>
    </row>
    <row r="89" spans="1:15" s="126" customFormat="1" ht="50.1" customHeight="1" x14ac:dyDescent="0.25">
      <c r="A89" s="128">
        <v>88</v>
      </c>
      <c r="B89" s="129" t="s">
        <v>305</v>
      </c>
      <c r="C89" s="129" t="s">
        <v>2181</v>
      </c>
      <c r="D89" s="129" t="s">
        <v>2182</v>
      </c>
      <c r="E89" s="130">
        <f t="shared" si="3"/>
        <v>115000</v>
      </c>
      <c r="F89" s="131">
        <v>0.115</v>
      </c>
      <c r="G89" s="132">
        <f t="shared" si="4"/>
        <v>115000</v>
      </c>
      <c r="H89" s="131">
        <v>0.115</v>
      </c>
      <c r="I89" s="133">
        <f t="shared" si="5"/>
        <v>86300</v>
      </c>
      <c r="J89" s="124">
        <v>8.6300000000000002E-2</v>
      </c>
      <c r="K89" s="125" t="s">
        <v>1237</v>
      </c>
      <c r="L89" s="125" t="s">
        <v>1247</v>
      </c>
    </row>
    <row r="90" spans="1:15" s="126" customFormat="1" ht="50.1" customHeight="1" x14ac:dyDescent="0.25">
      <c r="A90" s="128">
        <v>89</v>
      </c>
      <c r="B90" s="129" t="s">
        <v>305</v>
      </c>
      <c r="C90" s="129" t="s">
        <v>2026</v>
      </c>
      <c r="D90" s="129" t="s">
        <v>2183</v>
      </c>
      <c r="E90" s="130">
        <f t="shared" si="3"/>
        <v>26000</v>
      </c>
      <c r="F90" s="131">
        <v>2.5999999999999999E-2</v>
      </c>
      <c r="G90" s="132">
        <f t="shared" si="4"/>
        <v>26000</v>
      </c>
      <c r="H90" s="131">
        <v>2.5999999999999999E-2</v>
      </c>
      <c r="I90" s="133">
        <f t="shared" si="5"/>
        <v>18200</v>
      </c>
      <c r="J90" s="124">
        <v>1.8200000000000001E-2</v>
      </c>
      <c r="K90" s="125" t="s">
        <v>1074</v>
      </c>
      <c r="L90" s="125" t="s">
        <v>1247</v>
      </c>
    </row>
    <row r="91" spans="1:15" s="126" customFormat="1" ht="50.1" customHeight="1" x14ac:dyDescent="0.25">
      <c r="A91" s="128">
        <v>90</v>
      </c>
      <c r="B91" s="129" t="s">
        <v>309</v>
      </c>
      <c r="C91" s="129" t="s">
        <v>2026</v>
      </c>
      <c r="D91" s="129" t="s">
        <v>2184</v>
      </c>
      <c r="E91" s="130">
        <f t="shared" si="3"/>
        <v>10000</v>
      </c>
      <c r="F91" s="131">
        <v>0.01</v>
      </c>
      <c r="G91" s="132">
        <f t="shared" si="4"/>
        <v>10000</v>
      </c>
      <c r="H91" s="131">
        <v>0.01</v>
      </c>
      <c r="I91" s="133">
        <f t="shared" si="5"/>
        <v>7000</v>
      </c>
      <c r="J91" s="124">
        <v>7.0000000000000001E-3</v>
      </c>
      <c r="K91" s="125" t="s">
        <v>1074</v>
      </c>
      <c r="L91" s="125" t="s">
        <v>1088</v>
      </c>
    </row>
    <row r="92" spans="1:15" s="126" customFormat="1" ht="50.1" customHeight="1" x14ac:dyDescent="0.25">
      <c r="A92" s="128">
        <v>91</v>
      </c>
      <c r="B92" s="129" t="s">
        <v>309</v>
      </c>
      <c r="C92" s="129" t="s">
        <v>2185</v>
      </c>
      <c r="D92" s="129" t="s">
        <v>2186</v>
      </c>
      <c r="E92" s="130">
        <f t="shared" si="3"/>
        <v>290000</v>
      </c>
      <c r="F92" s="131">
        <v>0.28999999999999998</v>
      </c>
      <c r="G92" s="132">
        <f t="shared" si="4"/>
        <v>290000</v>
      </c>
      <c r="H92" s="131">
        <v>0.28999999999999998</v>
      </c>
      <c r="I92" s="133">
        <f t="shared" si="5"/>
        <v>203000</v>
      </c>
      <c r="J92" s="124">
        <v>0.20300000000000001</v>
      </c>
      <c r="K92" s="125" t="s">
        <v>1077</v>
      </c>
      <c r="L92" s="125" t="s">
        <v>1088</v>
      </c>
    </row>
    <row r="93" spans="1:15" s="126" customFormat="1" ht="50.1" customHeight="1" x14ac:dyDescent="0.25">
      <c r="A93" s="128">
        <v>92</v>
      </c>
      <c r="B93" s="129" t="s">
        <v>321</v>
      </c>
      <c r="C93" s="129" t="s">
        <v>2187</v>
      </c>
      <c r="D93" s="129" t="s">
        <v>2188</v>
      </c>
      <c r="E93" s="130">
        <f t="shared" si="3"/>
        <v>157100</v>
      </c>
      <c r="F93" s="131">
        <v>0.15709999999999999</v>
      </c>
      <c r="G93" s="132">
        <f t="shared" si="4"/>
        <v>157100</v>
      </c>
      <c r="H93" s="131">
        <v>0.15709999999999999</v>
      </c>
      <c r="I93" s="133">
        <f t="shared" si="5"/>
        <v>117900</v>
      </c>
      <c r="J93" s="124">
        <v>0.1179</v>
      </c>
      <c r="K93" s="125" t="s">
        <v>1077</v>
      </c>
      <c r="L93" s="125" t="s">
        <v>1171</v>
      </c>
    </row>
    <row r="94" spans="1:15" s="126" customFormat="1" ht="50.1" customHeight="1" x14ac:dyDescent="0.25">
      <c r="A94" s="128">
        <v>93</v>
      </c>
      <c r="B94" s="129" t="s">
        <v>321</v>
      </c>
      <c r="C94" s="129" t="s">
        <v>2026</v>
      </c>
      <c r="D94" s="129" t="s">
        <v>2189</v>
      </c>
      <c r="E94" s="130">
        <f t="shared" si="3"/>
        <v>5000</v>
      </c>
      <c r="F94" s="131">
        <v>5.0000000000000001E-3</v>
      </c>
      <c r="G94" s="132">
        <f t="shared" si="4"/>
        <v>5000</v>
      </c>
      <c r="H94" s="131">
        <v>5.0000000000000001E-3</v>
      </c>
      <c r="I94" s="133">
        <f t="shared" si="5"/>
        <v>3800</v>
      </c>
      <c r="J94" s="124">
        <v>3.8E-3</v>
      </c>
      <c r="K94" s="125" t="s">
        <v>1074</v>
      </c>
      <c r="L94" s="125" t="s">
        <v>1171</v>
      </c>
    </row>
    <row r="95" spans="1:15" s="126" customFormat="1" ht="50.1" customHeight="1" x14ac:dyDescent="0.25">
      <c r="A95" s="128">
        <v>94</v>
      </c>
      <c r="B95" s="129" t="s">
        <v>321</v>
      </c>
      <c r="C95" s="129" t="s">
        <v>2190</v>
      </c>
      <c r="D95" s="129" t="s">
        <v>2191</v>
      </c>
      <c r="E95" s="130">
        <f t="shared" si="3"/>
        <v>93800</v>
      </c>
      <c r="F95" s="131">
        <v>9.3799999999999994E-2</v>
      </c>
      <c r="G95" s="132">
        <f t="shared" si="4"/>
        <v>93800</v>
      </c>
      <c r="H95" s="131">
        <v>9.3799999999999994E-2</v>
      </c>
      <c r="I95" s="133">
        <f t="shared" si="5"/>
        <v>70400</v>
      </c>
      <c r="J95" s="124">
        <v>7.0400000000000004E-2</v>
      </c>
      <c r="K95" s="125" t="s">
        <v>1237</v>
      </c>
      <c r="L95" s="125" t="s">
        <v>1171</v>
      </c>
    </row>
    <row r="96" spans="1:15" s="126" customFormat="1" ht="50.1" customHeight="1" x14ac:dyDescent="0.25">
      <c r="A96" s="128">
        <v>95</v>
      </c>
      <c r="B96" s="129" t="s">
        <v>328</v>
      </c>
      <c r="C96" s="129" t="s">
        <v>2192</v>
      </c>
      <c r="D96" s="129" t="s">
        <v>2193</v>
      </c>
      <c r="E96" s="130">
        <f t="shared" si="3"/>
        <v>88000</v>
      </c>
      <c r="F96" s="131">
        <v>8.7999999999999995E-2</v>
      </c>
      <c r="G96" s="132">
        <f t="shared" si="4"/>
        <v>88000</v>
      </c>
      <c r="H96" s="131">
        <v>8.7999999999999995E-2</v>
      </c>
      <c r="I96" s="133">
        <f t="shared" si="5"/>
        <v>61600</v>
      </c>
      <c r="J96" s="124">
        <v>6.1600000000000002E-2</v>
      </c>
      <c r="K96" s="125" t="s">
        <v>1129</v>
      </c>
      <c r="L96" s="125" t="s">
        <v>1429</v>
      </c>
    </row>
    <row r="97" spans="1:12" s="126" customFormat="1" ht="50.1" customHeight="1" x14ac:dyDescent="0.25">
      <c r="A97" s="128">
        <v>96</v>
      </c>
      <c r="B97" s="129" t="s">
        <v>328</v>
      </c>
      <c r="C97" s="129" t="s">
        <v>2194</v>
      </c>
      <c r="D97" s="129" t="s">
        <v>2195</v>
      </c>
      <c r="E97" s="130">
        <f t="shared" si="3"/>
        <v>151300</v>
      </c>
      <c r="F97" s="131">
        <v>0.15129999999999999</v>
      </c>
      <c r="G97" s="132">
        <f t="shared" si="4"/>
        <v>151300</v>
      </c>
      <c r="H97" s="131">
        <v>0.15129999999999999</v>
      </c>
      <c r="I97" s="133">
        <f t="shared" si="5"/>
        <v>105900</v>
      </c>
      <c r="J97" s="124">
        <v>0.10589999999999999</v>
      </c>
      <c r="K97" s="125" t="s">
        <v>1961</v>
      </c>
      <c r="L97" s="125" t="s">
        <v>1429</v>
      </c>
    </row>
    <row r="98" spans="1:12" s="126" customFormat="1" ht="50.1" customHeight="1" x14ac:dyDescent="0.25">
      <c r="A98" s="128">
        <v>97</v>
      </c>
      <c r="B98" s="129" t="s">
        <v>2196</v>
      </c>
      <c r="C98" s="129" t="s">
        <v>2197</v>
      </c>
      <c r="D98" s="129" t="s">
        <v>2198</v>
      </c>
      <c r="E98" s="130">
        <f t="shared" si="3"/>
        <v>73400</v>
      </c>
      <c r="F98" s="131">
        <v>7.3400000000000007E-2</v>
      </c>
      <c r="G98" s="132">
        <f t="shared" si="4"/>
        <v>73400</v>
      </c>
      <c r="H98" s="131">
        <v>7.3400000000000007E-2</v>
      </c>
      <c r="I98" s="133">
        <f t="shared" si="5"/>
        <v>51400</v>
      </c>
      <c r="J98" s="124">
        <v>5.1400000000000001E-2</v>
      </c>
      <c r="K98" s="125" t="s">
        <v>1123</v>
      </c>
      <c r="L98" s="125" t="s">
        <v>1093</v>
      </c>
    </row>
    <row r="99" spans="1:12" s="126" customFormat="1" ht="50.1" customHeight="1" x14ac:dyDescent="0.25">
      <c r="A99" s="128">
        <v>98</v>
      </c>
      <c r="B99" s="129" t="s">
        <v>2196</v>
      </c>
      <c r="C99" s="129" t="s">
        <v>2199</v>
      </c>
      <c r="D99" s="129" t="s">
        <v>2200</v>
      </c>
      <c r="E99" s="130">
        <f t="shared" si="3"/>
        <v>107100</v>
      </c>
      <c r="F99" s="131">
        <v>0.1071</v>
      </c>
      <c r="G99" s="132">
        <f t="shared" si="4"/>
        <v>107100</v>
      </c>
      <c r="H99" s="131">
        <v>0.1071</v>
      </c>
      <c r="I99" s="133">
        <f t="shared" si="5"/>
        <v>75000</v>
      </c>
      <c r="J99" s="124">
        <v>7.4999999999999997E-2</v>
      </c>
      <c r="K99" s="125" t="s">
        <v>1123</v>
      </c>
      <c r="L99" s="125" t="s">
        <v>1093</v>
      </c>
    </row>
    <row r="100" spans="1:12" s="126" customFormat="1" ht="50.1" customHeight="1" x14ac:dyDescent="0.25">
      <c r="A100" s="128">
        <v>99</v>
      </c>
      <c r="B100" s="129" t="s">
        <v>1452</v>
      </c>
      <c r="C100" s="129" t="s">
        <v>2026</v>
      </c>
      <c r="D100" s="129" t="s">
        <v>2201</v>
      </c>
      <c r="E100" s="130">
        <f t="shared" si="3"/>
        <v>15600</v>
      </c>
      <c r="F100" s="131">
        <v>1.5599999999999999E-2</v>
      </c>
      <c r="G100" s="132">
        <f t="shared" si="4"/>
        <v>15600</v>
      </c>
      <c r="H100" s="131">
        <v>1.5599999999999999E-2</v>
      </c>
      <c r="I100" s="133">
        <f t="shared" si="5"/>
        <v>10900</v>
      </c>
      <c r="J100" s="124">
        <v>1.09E-2</v>
      </c>
      <c r="K100" s="125" t="s">
        <v>1074</v>
      </c>
      <c r="L100" s="125" t="s">
        <v>1178</v>
      </c>
    </row>
    <row r="101" spans="1:12" s="126" customFormat="1" ht="50.1" customHeight="1" x14ac:dyDescent="0.25">
      <c r="A101" s="128">
        <v>100</v>
      </c>
      <c r="B101" s="129" t="s">
        <v>351</v>
      </c>
      <c r="C101" s="129" t="s">
        <v>2026</v>
      </c>
      <c r="D101" s="129" t="s">
        <v>2202</v>
      </c>
      <c r="E101" s="130">
        <f t="shared" si="3"/>
        <v>25000</v>
      </c>
      <c r="F101" s="131">
        <v>2.5000000000000001E-2</v>
      </c>
      <c r="G101" s="132">
        <f t="shared" si="4"/>
        <v>25000</v>
      </c>
      <c r="H101" s="131">
        <v>2.5000000000000001E-2</v>
      </c>
      <c r="I101" s="133">
        <f t="shared" si="5"/>
        <v>17500</v>
      </c>
      <c r="J101" s="124">
        <v>1.7500000000000002E-2</v>
      </c>
      <c r="K101" s="125" t="s">
        <v>1074</v>
      </c>
      <c r="L101" s="125" t="s">
        <v>1096</v>
      </c>
    </row>
    <row r="102" spans="1:12" s="126" customFormat="1" ht="50.1" customHeight="1" x14ac:dyDescent="0.25">
      <c r="A102" s="128">
        <v>101</v>
      </c>
      <c r="B102" s="129" t="s">
        <v>351</v>
      </c>
      <c r="C102" s="129" t="s">
        <v>1458</v>
      </c>
      <c r="D102" s="129" t="s">
        <v>1457</v>
      </c>
      <c r="E102" s="130">
        <f t="shared" si="3"/>
        <v>195800</v>
      </c>
      <c r="F102" s="131">
        <v>0.1958</v>
      </c>
      <c r="G102" s="132">
        <f t="shared" si="4"/>
        <v>195800</v>
      </c>
      <c r="H102" s="131">
        <v>0.1958</v>
      </c>
      <c r="I102" s="133">
        <f t="shared" si="5"/>
        <v>137100</v>
      </c>
      <c r="J102" s="124">
        <v>0.1371</v>
      </c>
      <c r="K102" s="125" t="s">
        <v>1129</v>
      </c>
      <c r="L102" s="125" t="s">
        <v>1096</v>
      </c>
    </row>
    <row r="103" spans="1:12" s="126" customFormat="1" ht="50.1" customHeight="1" x14ac:dyDescent="0.25">
      <c r="A103" s="128">
        <v>102</v>
      </c>
      <c r="B103" s="129" t="s">
        <v>353</v>
      </c>
      <c r="C103" s="129" t="s">
        <v>2203</v>
      </c>
      <c r="D103" s="129" t="s">
        <v>2204</v>
      </c>
      <c r="E103" s="130">
        <f t="shared" si="3"/>
        <v>23000</v>
      </c>
      <c r="F103" s="131">
        <v>2.3E-2</v>
      </c>
      <c r="G103" s="132">
        <f t="shared" si="4"/>
        <v>23000</v>
      </c>
      <c r="H103" s="131">
        <v>2.3E-2</v>
      </c>
      <c r="I103" s="133">
        <f t="shared" si="5"/>
        <v>17300</v>
      </c>
      <c r="J103" s="124">
        <v>1.7299999999999999E-2</v>
      </c>
      <c r="K103" s="125" t="s">
        <v>1074</v>
      </c>
      <c r="L103" s="125" t="s">
        <v>1175</v>
      </c>
    </row>
    <row r="104" spans="1:12" s="126" customFormat="1" ht="50.1" customHeight="1" x14ac:dyDescent="0.25">
      <c r="A104" s="128">
        <v>103</v>
      </c>
      <c r="B104" s="129" t="s">
        <v>353</v>
      </c>
      <c r="C104" s="129" t="s">
        <v>2205</v>
      </c>
      <c r="D104" s="129" t="s">
        <v>2206</v>
      </c>
      <c r="E104" s="130">
        <f t="shared" si="3"/>
        <v>173400</v>
      </c>
      <c r="F104" s="131">
        <v>0.1734</v>
      </c>
      <c r="G104" s="132">
        <f t="shared" si="4"/>
        <v>119400</v>
      </c>
      <c r="H104" s="131">
        <v>0.11940000000000001</v>
      </c>
      <c r="I104" s="133">
        <f t="shared" si="5"/>
        <v>89600</v>
      </c>
      <c r="J104" s="124">
        <v>8.9599999999999999E-2</v>
      </c>
      <c r="K104" s="125" t="s">
        <v>1129</v>
      </c>
      <c r="L104" s="125" t="s">
        <v>1175</v>
      </c>
    </row>
    <row r="105" spans="1:12" s="126" customFormat="1" ht="50.1" customHeight="1" x14ac:dyDescent="0.25">
      <c r="A105" s="128">
        <v>104</v>
      </c>
      <c r="B105" s="129" t="s">
        <v>1462</v>
      </c>
      <c r="C105" s="129" t="s">
        <v>2207</v>
      </c>
      <c r="D105" s="129" t="s">
        <v>2208</v>
      </c>
      <c r="E105" s="130">
        <f t="shared" si="3"/>
        <v>698400</v>
      </c>
      <c r="F105" s="131">
        <v>0.69840000000000002</v>
      </c>
      <c r="G105" s="132">
        <f t="shared" si="4"/>
        <v>638700</v>
      </c>
      <c r="H105" s="131">
        <v>0.63870000000000005</v>
      </c>
      <c r="I105" s="133">
        <f t="shared" si="5"/>
        <v>63900</v>
      </c>
      <c r="J105" s="124">
        <v>6.3899999999999998E-2</v>
      </c>
      <c r="K105" s="125" t="s">
        <v>1252</v>
      </c>
      <c r="L105" s="125" t="s">
        <v>1463</v>
      </c>
    </row>
    <row r="106" spans="1:12" s="126" customFormat="1" ht="50.1" customHeight="1" x14ac:dyDescent="0.25">
      <c r="A106" s="128">
        <v>105</v>
      </c>
      <c r="B106" s="129" t="s">
        <v>1462</v>
      </c>
      <c r="C106" s="129" t="s">
        <v>2209</v>
      </c>
      <c r="D106" s="129" t="s">
        <v>2210</v>
      </c>
      <c r="E106" s="130">
        <f t="shared" si="3"/>
        <v>3000900</v>
      </c>
      <c r="F106" s="131">
        <v>3.0009000000000001</v>
      </c>
      <c r="G106" s="132">
        <f t="shared" si="4"/>
        <v>2637600</v>
      </c>
      <c r="H106" s="131">
        <v>2.6375999999999999</v>
      </c>
      <c r="I106" s="133">
        <f t="shared" si="5"/>
        <v>263800</v>
      </c>
      <c r="J106" s="124">
        <v>0.26379999999999998</v>
      </c>
      <c r="K106" s="125" t="s">
        <v>1077</v>
      </c>
      <c r="L106" s="125" t="s">
        <v>1463</v>
      </c>
    </row>
    <row r="107" spans="1:12" s="126" customFormat="1" ht="50.1" customHeight="1" x14ac:dyDescent="0.25">
      <c r="A107" s="128">
        <v>106</v>
      </c>
      <c r="B107" s="129" t="s">
        <v>359</v>
      </c>
      <c r="C107" s="129" t="s">
        <v>2211</v>
      </c>
      <c r="D107" s="129" t="s">
        <v>2212</v>
      </c>
      <c r="E107" s="130">
        <f t="shared" si="3"/>
        <v>285700</v>
      </c>
      <c r="F107" s="131">
        <v>0.28570000000000001</v>
      </c>
      <c r="G107" s="132">
        <f t="shared" si="4"/>
        <v>235700</v>
      </c>
      <c r="H107" s="131">
        <v>0.23569999999999999</v>
      </c>
      <c r="I107" s="133">
        <f t="shared" si="5"/>
        <v>165000</v>
      </c>
      <c r="J107" s="124">
        <v>0.16500000000000001</v>
      </c>
      <c r="K107" s="125" t="s">
        <v>1074</v>
      </c>
      <c r="L107" s="125" t="s">
        <v>1470</v>
      </c>
    </row>
    <row r="108" spans="1:12" s="126" customFormat="1" ht="50.1" customHeight="1" x14ac:dyDescent="0.25">
      <c r="A108" s="128">
        <v>107</v>
      </c>
      <c r="B108" s="129" t="s">
        <v>359</v>
      </c>
      <c r="C108" s="129" t="s">
        <v>2026</v>
      </c>
      <c r="D108" s="129" t="s">
        <v>2213</v>
      </c>
      <c r="E108" s="130">
        <f t="shared" si="3"/>
        <v>50000</v>
      </c>
      <c r="F108" s="131">
        <v>0.05</v>
      </c>
      <c r="G108" s="132">
        <f t="shared" si="4"/>
        <v>50000</v>
      </c>
      <c r="H108" s="131">
        <v>0.05</v>
      </c>
      <c r="I108" s="133">
        <f t="shared" si="5"/>
        <v>35000</v>
      </c>
      <c r="J108" s="124">
        <v>3.5000000000000003E-2</v>
      </c>
      <c r="K108" s="125" t="s">
        <v>1074</v>
      </c>
      <c r="L108" s="125" t="s">
        <v>1470</v>
      </c>
    </row>
    <row r="109" spans="1:12" s="126" customFormat="1" ht="50.1" customHeight="1" x14ac:dyDescent="0.25">
      <c r="A109" s="128">
        <v>108</v>
      </c>
      <c r="B109" s="129" t="s">
        <v>359</v>
      </c>
      <c r="C109" s="129" t="s">
        <v>2214</v>
      </c>
      <c r="D109" s="129" t="s">
        <v>2215</v>
      </c>
      <c r="E109" s="130">
        <f t="shared" si="3"/>
        <v>160000</v>
      </c>
      <c r="F109" s="131">
        <v>0.16</v>
      </c>
      <c r="G109" s="132">
        <f t="shared" si="4"/>
        <v>160000</v>
      </c>
      <c r="H109" s="131">
        <v>0.16</v>
      </c>
      <c r="I109" s="133">
        <f t="shared" si="5"/>
        <v>112000</v>
      </c>
      <c r="J109" s="124">
        <v>0.112</v>
      </c>
      <c r="K109" s="125" t="s">
        <v>1123</v>
      </c>
      <c r="L109" s="125" t="s">
        <v>1470</v>
      </c>
    </row>
    <row r="110" spans="1:12" s="126" customFormat="1" ht="50.1" customHeight="1" x14ac:dyDescent="0.25">
      <c r="A110" s="128">
        <v>109</v>
      </c>
      <c r="B110" s="129" t="s">
        <v>359</v>
      </c>
      <c r="C110" s="129" t="s">
        <v>2216</v>
      </c>
      <c r="D110" s="129" t="s">
        <v>2217</v>
      </c>
      <c r="E110" s="130">
        <f t="shared" si="3"/>
        <v>180000</v>
      </c>
      <c r="F110" s="131">
        <v>0.18</v>
      </c>
      <c r="G110" s="132">
        <f t="shared" si="4"/>
        <v>180000</v>
      </c>
      <c r="H110" s="131">
        <v>0.18</v>
      </c>
      <c r="I110" s="133">
        <f t="shared" si="5"/>
        <v>126000</v>
      </c>
      <c r="J110" s="124">
        <v>0.126</v>
      </c>
      <c r="K110" s="125" t="s">
        <v>1077</v>
      </c>
      <c r="L110" s="125" t="s">
        <v>1470</v>
      </c>
    </row>
    <row r="111" spans="1:12" s="126" customFormat="1" ht="50.1" customHeight="1" x14ac:dyDescent="0.25">
      <c r="A111" s="128">
        <v>110</v>
      </c>
      <c r="B111" s="129" t="s">
        <v>388</v>
      </c>
      <c r="C111" s="129" t="s">
        <v>2026</v>
      </c>
      <c r="D111" s="129" t="s">
        <v>2218</v>
      </c>
      <c r="E111" s="130">
        <f t="shared" si="3"/>
        <v>30000</v>
      </c>
      <c r="F111" s="131">
        <v>0.03</v>
      </c>
      <c r="G111" s="132">
        <f t="shared" si="4"/>
        <v>30000</v>
      </c>
      <c r="H111" s="131">
        <v>0.03</v>
      </c>
      <c r="I111" s="133">
        <f t="shared" si="5"/>
        <v>21000</v>
      </c>
      <c r="J111" s="124">
        <v>2.1000000000000001E-2</v>
      </c>
      <c r="K111" s="125" t="s">
        <v>1074</v>
      </c>
      <c r="L111" s="125" t="s">
        <v>1178</v>
      </c>
    </row>
    <row r="112" spans="1:12" s="126" customFormat="1" ht="50.1" customHeight="1" x14ac:dyDescent="0.25">
      <c r="A112" s="128">
        <v>111</v>
      </c>
      <c r="B112" s="129" t="s">
        <v>420</v>
      </c>
      <c r="C112" s="129" t="s">
        <v>2219</v>
      </c>
      <c r="D112" s="129" t="s">
        <v>2220</v>
      </c>
      <c r="E112" s="130">
        <f t="shared" si="3"/>
        <v>77000</v>
      </c>
      <c r="F112" s="131">
        <v>7.6999999999999999E-2</v>
      </c>
      <c r="G112" s="132">
        <f t="shared" si="4"/>
        <v>77000</v>
      </c>
      <c r="H112" s="131">
        <v>7.6999999999999999E-2</v>
      </c>
      <c r="I112" s="133">
        <f t="shared" si="5"/>
        <v>53900</v>
      </c>
      <c r="J112" s="124">
        <v>5.3900000000000003E-2</v>
      </c>
      <c r="K112" s="125" t="s">
        <v>1077</v>
      </c>
      <c r="L112" s="125" t="s">
        <v>1168</v>
      </c>
    </row>
    <row r="113" spans="1:12" s="126" customFormat="1" ht="50.1" customHeight="1" x14ac:dyDescent="0.25">
      <c r="A113" s="128">
        <v>112</v>
      </c>
      <c r="B113" s="129" t="s">
        <v>1512</v>
      </c>
      <c r="C113" s="129" t="s">
        <v>2221</v>
      </c>
      <c r="D113" s="129" t="s">
        <v>2222</v>
      </c>
      <c r="E113" s="130">
        <f t="shared" si="3"/>
        <v>14000</v>
      </c>
      <c r="F113" s="131">
        <v>1.4E-2</v>
      </c>
      <c r="G113" s="132">
        <f t="shared" si="4"/>
        <v>14000</v>
      </c>
      <c r="H113" s="131">
        <v>1.4E-2</v>
      </c>
      <c r="I113" s="133">
        <f t="shared" si="5"/>
        <v>9800</v>
      </c>
      <c r="J113" s="124">
        <v>9.7999999999999997E-3</v>
      </c>
      <c r="K113" s="125" t="s">
        <v>1140</v>
      </c>
      <c r="L113" s="125" t="s">
        <v>1420</v>
      </c>
    </row>
    <row r="114" spans="1:12" s="126" customFormat="1" ht="50.1" customHeight="1" x14ac:dyDescent="0.25">
      <c r="A114" s="128">
        <v>113</v>
      </c>
      <c r="B114" s="129" t="s">
        <v>447</v>
      </c>
      <c r="C114" s="129" t="s">
        <v>2026</v>
      </c>
      <c r="D114" s="129" t="s">
        <v>2223</v>
      </c>
      <c r="E114" s="130">
        <f t="shared" si="3"/>
        <v>5000</v>
      </c>
      <c r="F114" s="131">
        <v>5.0000000000000001E-3</v>
      </c>
      <c r="G114" s="132">
        <f t="shared" si="4"/>
        <v>5000</v>
      </c>
      <c r="H114" s="131">
        <v>5.0000000000000001E-3</v>
      </c>
      <c r="I114" s="133">
        <f t="shared" si="5"/>
        <v>3800</v>
      </c>
      <c r="J114" s="124">
        <v>3.8E-3</v>
      </c>
      <c r="K114" s="125" t="s">
        <v>1074</v>
      </c>
      <c r="L114" s="125" t="s">
        <v>1181</v>
      </c>
    </row>
    <row r="115" spans="1:12" s="126" customFormat="1" ht="50.1" customHeight="1" x14ac:dyDescent="0.25">
      <c r="A115" s="128">
        <v>114</v>
      </c>
      <c r="B115" s="129" t="s">
        <v>795</v>
      </c>
      <c r="C115" s="129" t="s">
        <v>2224</v>
      </c>
      <c r="D115" s="129" t="s">
        <v>2225</v>
      </c>
      <c r="E115" s="130">
        <f t="shared" si="3"/>
        <v>1914000</v>
      </c>
      <c r="F115" s="131">
        <v>1.9139999999999999</v>
      </c>
      <c r="G115" s="132">
        <f t="shared" si="4"/>
        <v>765600</v>
      </c>
      <c r="H115" s="131">
        <v>0.76559999999999995</v>
      </c>
      <c r="I115" s="133">
        <f t="shared" si="5"/>
        <v>574200</v>
      </c>
      <c r="J115" s="124">
        <v>0.57420000000000004</v>
      </c>
      <c r="K115" s="125" t="s">
        <v>1252</v>
      </c>
      <c r="L115" s="125" t="s">
        <v>1181</v>
      </c>
    </row>
    <row r="116" spans="1:12" s="126" customFormat="1" ht="50.1" customHeight="1" x14ac:dyDescent="0.25">
      <c r="A116" s="128">
        <v>115</v>
      </c>
      <c r="B116" s="129" t="s">
        <v>453</v>
      </c>
      <c r="C116" s="129" t="s">
        <v>2026</v>
      </c>
      <c r="D116" s="129" t="s">
        <v>2226</v>
      </c>
      <c r="E116" s="130">
        <f t="shared" si="3"/>
        <v>8000</v>
      </c>
      <c r="F116" s="131">
        <v>8.0000000000000002E-3</v>
      </c>
      <c r="G116" s="132">
        <f t="shared" si="4"/>
        <v>8000</v>
      </c>
      <c r="H116" s="131">
        <v>8.0000000000000002E-3</v>
      </c>
      <c r="I116" s="133">
        <f t="shared" si="5"/>
        <v>5600</v>
      </c>
      <c r="J116" s="124">
        <v>5.5999999999999999E-3</v>
      </c>
      <c r="K116" s="125" t="s">
        <v>1074</v>
      </c>
      <c r="L116" s="125" t="s">
        <v>1197</v>
      </c>
    </row>
    <row r="117" spans="1:12" s="126" customFormat="1" ht="50.1" customHeight="1" x14ac:dyDescent="0.25">
      <c r="A117" s="128">
        <v>116</v>
      </c>
      <c r="B117" s="129" t="s">
        <v>2227</v>
      </c>
      <c r="C117" s="129" t="s">
        <v>2228</v>
      </c>
      <c r="D117" s="129" t="s">
        <v>2229</v>
      </c>
      <c r="E117" s="130">
        <f t="shared" si="3"/>
        <v>17000</v>
      </c>
      <c r="F117" s="131">
        <v>1.7000000000000001E-2</v>
      </c>
      <c r="G117" s="132">
        <f t="shared" si="4"/>
        <v>17000</v>
      </c>
      <c r="H117" s="131">
        <v>1.7000000000000001E-2</v>
      </c>
      <c r="I117" s="133">
        <f t="shared" si="5"/>
        <v>11900</v>
      </c>
      <c r="J117" s="124">
        <v>1.1900000000000001E-2</v>
      </c>
      <c r="K117" s="125" t="s">
        <v>1126</v>
      </c>
      <c r="L117" s="125" t="s">
        <v>1722</v>
      </c>
    </row>
    <row r="118" spans="1:12" s="126" customFormat="1" ht="50.1" customHeight="1" x14ac:dyDescent="0.25">
      <c r="A118" s="128">
        <v>117</v>
      </c>
      <c r="B118" s="129" t="s">
        <v>455</v>
      </c>
      <c r="C118" s="129" t="s">
        <v>2026</v>
      </c>
      <c r="D118" s="129" t="s">
        <v>2230</v>
      </c>
      <c r="E118" s="130">
        <f t="shared" si="3"/>
        <v>52000</v>
      </c>
      <c r="F118" s="131">
        <v>5.1999999999999998E-2</v>
      </c>
      <c r="G118" s="132">
        <f t="shared" si="4"/>
        <v>52000</v>
      </c>
      <c r="H118" s="131">
        <v>5.1999999999999998E-2</v>
      </c>
      <c r="I118" s="133">
        <f t="shared" si="5"/>
        <v>36400</v>
      </c>
      <c r="J118" s="124">
        <v>3.6400000000000002E-2</v>
      </c>
      <c r="K118" s="125" t="s">
        <v>1074</v>
      </c>
      <c r="L118" s="125" t="s">
        <v>1122</v>
      </c>
    </row>
    <row r="119" spans="1:12" s="126" customFormat="1" ht="50.1" customHeight="1" x14ac:dyDescent="0.25">
      <c r="A119" s="128">
        <v>118</v>
      </c>
      <c r="B119" s="129" t="s">
        <v>464</v>
      </c>
      <c r="C119" s="129" t="s">
        <v>2231</v>
      </c>
      <c r="D119" s="129" t="s">
        <v>2232</v>
      </c>
      <c r="E119" s="130">
        <f t="shared" si="3"/>
        <v>330400</v>
      </c>
      <c r="F119" s="131">
        <v>0.33040000000000003</v>
      </c>
      <c r="G119" s="132">
        <f t="shared" si="4"/>
        <v>330400</v>
      </c>
      <c r="H119" s="131">
        <v>0.33040000000000003</v>
      </c>
      <c r="I119" s="133">
        <f t="shared" si="5"/>
        <v>231300</v>
      </c>
      <c r="J119" s="124">
        <v>0.23130000000000001</v>
      </c>
      <c r="K119" s="125" t="s">
        <v>1077</v>
      </c>
      <c r="L119" s="125" t="s">
        <v>1289</v>
      </c>
    </row>
    <row r="120" spans="1:12" s="126" customFormat="1" ht="50.1" customHeight="1" x14ac:dyDescent="0.25">
      <c r="A120" s="128">
        <v>119</v>
      </c>
      <c r="B120" s="129" t="s">
        <v>2233</v>
      </c>
      <c r="C120" s="129" t="s">
        <v>2234</v>
      </c>
      <c r="D120" s="129" t="s">
        <v>2235</v>
      </c>
      <c r="E120" s="130">
        <f t="shared" si="3"/>
        <v>80000</v>
      </c>
      <c r="F120" s="131">
        <v>0.08</v>
      </c>
      <c r="G120" s="132">
        <f t="shared" si="4"/>
        <v>80000</v>
      </c>
      <c r="H120" s="131">
        <v>0.08</v>
      </c>
      <c r="I120" s="133">
        <f t="shared" si="5"/>
        <v>56000</v>
      </c>
      <c r="J120" s="124">
        <v>5.6000000000000001E-2</v>
      </c>
      <c r="K120" s="125" t="s">
        <v>1114</v>
      </c>
      <c r="L120" s="125" t="s">
        <v>1104</v>
      </c>
    </row>
    <row r="121" spans="1:12" s="142" customFormat="1" ht="50.1" customHeight="1" x14ac:dyDescent="0.25">
      <c r="A121" s="134">
        <v>120</v>
      </c>
      <c r="B121" s="135" t="s">
        <v>2233</v>
      </c>
      <c r="C121" s="135" t="s">
        <v>2236</v>
      </c>
      <c r="D121" s="135" t="s">
        <v>2237</v>
      </c>
      <c r="E121" s="136">
        <f t="shared" si="3"/>
        <v>761300</v>
      </c>
      <c r="F121" s="137">
        <v>0.76129999999999998</v>
      </c>
      <c r="G121" s="138">
        <f t="shared" si="4"/>
        <v>761300</v>
      </c>
      <c r="H121" s="137">
        <v>0.76129999999999998</v>
      </c>
      <c r="I121" s="139">
        <f t="shared" si="5"/>
        <v>76100</v>
      </c>
      <c r="J121" s="140">
        <v>7.6100000000000001E-2</v>
      </c>
      <c r="K121" s="141" t="s">
        <v>1077</v>
      </c>
      <c r="L121" s="141" t="s">
        <v>1104</v>
      </c>
    </row>
    <row r="122" spans="1:12" s="126" customFormat="1" ht="50.1" customHeight="1" x14ac:dyDescent="0.25">
      <c r="A122" s="128">
        <v>121</v>
      </c>
      <c r="B122" s="129" t="s">
        <v>477</v>
      </c>
      <c r="C122" s="129" t="s">
        <v>2026</v>
      </c>
      <c r="D122" s="129" t="s">
        <v>2238</v>
      </c>
      <c r="E122" s="130">
        <f t="shared" si="3"/>
        <v>50000</v>
      </c>
      <c r="F122" s="131">
        <v>0.05</v>
      </c>
      <c r="G122" s="132">
        <f t="shared" si="4"/>
        <v>50000</v>
      </c>
      <c r="H122" s="131">
        <v>0.05</v>
      </c>
      <c r="I122" s="133">
        <f t="shared" si="5"/>
        <v>35000</v>
      </c>
      <c r="J122" s="124">
        <v>3.5000000000000003E-2</v>
      </c>
      <c r="K122" s="125" t="s">
        <v>1074</v>
      </c>
      <c r="L122" s="125" t="s">
        <v>1178</v>
      </c>
    </row>
    <row r="123" spans="1:12" s="126" customFormat="1" ht="50.1" customHeight="1" x14ac:dyDescent="0.25">
      <c r="A123" s="128">
        <v>122</v>
      </c>
      <c r="B123" s="129" t="s">
        <v>477</v>
      </c>
      <c r="C123" s="129" t="s">
        <v>2239</v>
      </c>
      <c r="D123" s="129" t="s">
        <v>2240</v>
      </c>
      <c r="E123" s="130">
        <f t="shared" si="3"/>
        <v>93300</v>
      </c>
      <c r="F123" s="131">
        <v>9.3299999999999994E-2</v>
      </c>
      <c r="G123" s="132">
        <f t="shared" si="4"/>
        <v>93300</v>
      </c>
      <c r="H123" s="131">
        <v>9.3299999999999994E-2</v>
      </c>
      <c r="I123" s="133">
        <f t="shared" si="5"/>
        <v>65300</v>
      </c>
      <c r="J123" s="124">
        <v>6.5299999999999997E-2</v>
      </c>
      <c r="K123" s="125" t="s">
        <v>1074</v>
      </c>
      <c r="L123" s="125" t="s">
        <v>1178</v>
      </c>
    </row>
    <row r="124" spans="1:12" s="126" customFormat="1" ht="50.1" customHeight="1" x14ac:dyDescent="0.25">
      <c r="A124" s="128">
        <v>123</v>
      </c>
      <c r="B124" s="129" t="s">
        <v>481</v>
      </c>
      <c r="C124" s="129" t="s">
        <v>2026</v>
      </c>
      <c r="D124" s="129" t="s">
        <v>2241</v>
      </c>
      <c r="E124" s="130">
        <f t="shared" si="3"/>
        <v>32000</v>
      </c>
      <c r="F124" s="131">
        <v>3.2000000000000001E-2</v>
      </c>
      <c r="G124" s="132">
        <f t="shared" si="4"/>
        <v>32000</v>
      </c>
      <c r="H124" s="131">
        <v>3.2000000000000001E-2</v>
      </c>
      <c r="I124" s="133">
        <f t="shared" si="5"/>
        <v>22400</v>
      </c>
      <c r="J124" s="124">
        <v>2.24E-2</v>
      </c>
      <c r="K124" s="125" t="s">
        <v>1074</v>
      </c>
      <c r="L124" s="125" t="s">
        <v>1330</v>
      </c>
    </row>
    <row r="125" spans="1:12" s="126" customFormat="1" ht="50.1" customHeight="1" x14ac:dyDescent="0.25">
      <c r="A125" s="128">
        <v>124</v>
      </c>
      <c r="B125" s="129" t="s">
        <v>481</v>
      </c>
      <c r="C125" s="129" t="s">
        <v>2242</v>
      </c>
      <c r="D125" s="129" t="s">
        <v>2243</v>
      </c>
      <c r="E125" s="130">
        <f t="shared" si="3"/>
        <v>273220</v>
      </c>
      <c r="F125" s="131">
        <v>0.27322000000000002</v>
      </c>
      <c r="G125" s="132">
        <f t="shared" si="4"/>
        <v>273200</v>
      </c>
      <c r="H125" s="131">
        <v>0.2732</v>
      </c>
      <c r="I125" s="133">
        <f t="shared" si="5"/>
        <v>191200</v>
      </c>
      <c r="J125" s="124">
        <v>0.19120000000000001</v>
      </c>
      <c r="K125" s="125" t="s">
        <v>1077</v>
      </c>
      <c r="L125" s="125" t="s">
        <v>1330</v>
      </c>
    </row>
    <row r="126" spans="1:12" s="126" customFormat="1" ht="50.1" customHeight="1" x14ac:dyDescent="0.25">
      <c r="A126" s="128">
        <v>125</v>
      </c>
      <c r="B126" s="129" t="s">
        <v>2244</v>
      </c>
      <c r="C126" s="129" t="s">
        <v>2245</v>
      </c>
      <c r="D126" s="129" t="s">
        <v>2246</v>
      </c>
      <c r="E126" s="130">
        <f t="shared" si="3"/>
        <v>1396400</v>
      </c>
      <c r="F126" s="131">
        <v>1.3964000000000001</v>
      </c>
      <c r="G126" s="132">
        <f t="shared" si="4"/>
        <v>1396400</v>
      </c>
      <c r="H126" s="131">
        <v>1.3964000000000001</v>
      </c>
      <c r="I126" s="133">
        <f t="shared" si="5"/>
        <v>977500</v>
      </c>
      <c r="J126" s="124">
        <v>0.97750000000000004</v>
      </c>
      <c r="K126" s="125" t="s">
        <v>1252</v>
      </c>
      <c r="L126" s="125" t="s">
        <v>1687</v>
      </c>
    </row>
    <row r="127" spans="1:12" s="126" customFormat="1" ht="50.1" customHeight="1" x14ac:dyDescent="0.25">
      <c r="A127" s="128">
        <v>126</v>
      </c>
      <c r="B127" s="129" t="s">
        <v>489</v>
      </c>
      <c r="C127" s="129" t="s">
        <v>2026</v>
      </c>
      <c r="D127" s="129" t="s">
        <v>2247</v>
      </c>
      <c r="E127" s="130">
        <f t="shared" si="3"/>
        <v>17400</v>
      </c>
      <c r="F127" s="131">
        <v>1.7399999999999999E-2</v>
      </c>
      <c r="G127" s="132">
        <f t="shared" si="4"/>
        <v>17400</v>
      </c>
      <c r="H127" s="131">
        <v>1.7399999999999999E-2</v>
      </c>
      <c r="I127" s="133">
        <f t="shared" si="5"/>
        <v>13100</v>
      </c>
      <c r="J127" s="124">
        <v>1.3100000000000001E-2</v>
      </c>
      <c r="K127" s="125" t="s">
        <v>1074</v>
      </c>
      <c r="L127" s="125" t="s">
        <v>1107</v>
      </c>
    </row>
    <row r="128" spans="1:12" s="126" customFormat="1" ht="50.1" customHeight="1" x14ac:dyDescent="0.25">
      <c r="A128" s="128">
        <v>127</v>
      </c>
      <c r="B128" s="129" t="s">
        <v>2248</v>
      </c>
      <c r="C128" s="129" t="s">
        <v>2249</v>
      </c>
      <c r="D128" s="129" t="s">
        <v>2250</v>
      </c>
      <c r="E128" s="130">
        <f t="shared" si="3"/>
        <v>130000</v>
      </c>
      <c r="F128" s="131">
        <v>0.13</v>
      </c>
      <c r="G128" s="132">
        <f t="shared" si="4"/>
        <v>130000</v>
      </c>
      <c r="H128" s="131">
        <v>0.13</v>
      </c>
      <c r="I128" s="133">
        <f t="shared" si="5"/>
        <v>97500</v>
      </c>
      <c r="J128" s="124">
        <v>9.7500000000000003E-2</v>
      </c>
      <c r="K128" s="125" t="s">
        <v>1659</v>
      </c>
      <c r="L128" s="125" t="s">
        <v>1107</v>
      </c>
    </row>
    <row r="129" spans="1:15" s="126" customFormat="1" ht="50.1" customHeight="1" x14ac:dyDescent="0.25">
      <c r="A129" s="128">
        <v>128</v>
      </c>
      <c r="B129" s="129" t="s">
        <v>496</v>
      </c>
      <c r="C129" s="129" t="s">
        <v>2251</v>
      </c>
      <c r="D129" s="129" t="s">
        <v>2252</v>
      </c>
      <c r="E129" s="130">
        <f t="shared" si="3"/>
        <v>356600</v>
      </c>
      <c r="F129" s="131">
        <v>0.35659999999999997</v>
      </c>
      <c r="G129" s="132">
        <f t="shared" si="4"/>
        <v>356600</v>
      </c>
      <c r="H129" s="131">
        <v>0.35659999999999997</v>
      </c>
      <c r="I129" s="133">
        <f t="shared" si="5"/>
        <v>285300</v>
      </c>
      <c r="J129" s="124">
        <v>0.2853</v>
      </c>
      <c r="K129" s="125" t="s">
        <v>1252</v>
      </c>
      <c r="L129" s="125" t="s">
        <v>1386</v>
      </c>
    </row>
    <row r="130" spans="1:15" s="126" customFormat="1" ht="50.1" customHeight="1" x14ac:dyDescent="0.25">
      <c r="A130" s="128">
        <v>129</v>
      </c>
      <c r="B130" s="129" t="s">
        <v>506</v>
      </c>
      <c r="C130" s="129" t="s">
        <v>2026</v>
      </c>
      <c r="D130" s="129" t="s">
        <v>2253</v>
      </c>
      <c r="E130" s="130">
        <f t="shared" si="3"/>
        <v>7300</v>
      </c>
      <c r="F130" s="131">
        <v>7.3000000000000001E-3</v>
      </c>
      <c r="G130" s="132">
        <f t="shared" si="4"/>
        <v>7300</v>
      </c>
      <c r="H130" s="131">
        <v>7.3000000000000001E-3</v>
      </c>
      <c r="I130" s="133">
        <f t="shared" si="5"/>
        <v>5100</v>
      </c>
      <c r="J130" s="124">
        <v>5.1000000000000004E-3</v>
      </c>
      <c r="K130" s="125" t="s">
        <v>1074</v>
      </c>
      <c r="L130" s="125" t="s">
        <v>1330</v>
      </c>
    </row>
    <row r="131" spans="1:15" s="126" customFormat="1" ht="50.1" customHeight="1" x14ac:dyDescent="0.25">
      <c r="A131" s="128">
        <v>130</v>
      </c>
      <c r="B131" s="129" t="s">
        <v>834</v>
      </c>
      <c r="C131" s="129" t="s">
        <v>2254</v>
      </c>
      <c r="D131" s="129" t="s">
        <v>2255</v>
      </c>
      <c r="E131" s="130">
        <f t="shared" ref="E131:E140" si="6">F131*1000000</f>
        <v>1193700</v>
      </c>
      <c r="F131" s="131">
        <v>1.1937</v>
      </c>
      <c r="G131" s="132">
        <f t="shared" ref="G131:G140" si="7">H131*1000000</f>
        <v>1057400</v>
      </c>
      <c r="H131" s="131">
        <v>1.0573999999999999</v>
      </c>
      <c r="I131" s="133">
        <f t="shared" ref="I131:I140" si="8">J131*1000000</f>
        <v>793100</v>
      </c>
      <c r="J131" s="124">
        <v>0.79310000000000003</v>
      </c>
      <c r="K131" s="125" t="s">
        <v>1077</v>
      </c>
      <c r="L131" s="125" t="s">
        <v>1220</v>
      </c>
    </row>
    <row r="132" spans="1:15" s="126" customFormat="1" ht="50.1" customHeight="1" x14ac:dyDescent="0.25">
      <c r="A132" s="128">
        <v>131</v>
      </c>
      <c r="B132" s="129" t="s">
        <v>511</v>
      </c>
      <c r="C132" s="129" t="s">
        <v>2026</v>
      </c>
      <c r="D132" s="129" t="s">
        <v>2256</v>
      </c>
      <c r="E132" s="130">
        <f t="shared" si="6"/>
        <v>31000</v>
      </c>
      <c r="F132" s="131">
        <v>3.1E-2</v>
      </c>
      <c r="G132" s="132">
        <f t="shared" si="7"/>
        <v>31000</v>
      </c>
      <c r="H132" s="131">
        <v>3.1E-2</v>
      </c>
      <c r="I132" s="133">
        <f t="shared" si="8"/>
        <v>21700</v>
      </c>
      <c r="J132" s="124">
        <v>2.1700000000000001E-2</v>
      </c>
      <c r="K132" s="125" t="s">
        <v>1074</v>
      </c>
      <c r="L132" s="125" t="s">
        <v>1122</v>
      </c>
    </row>
    <row r="133" spans="1:15" s="126" customFormat="1" ht="50.1" customHeight="1" x14ac:dyDescent="0.25">
      <c r="A133" s="128">
        <v>132</v>
      </c>
      <c r="B133" s="129" t="s">
        <v>2257</v>
      </c>
      <c r="C133" s="129" t="s">
        <v>2258</v>
      </c>
      <c r="D133" s="129" t="s">
        <v>2259</v>
      </c>
      <c r="E133" s="130">
        <f t="shared" si="6"/>
        <v>260000</v>
      </c>
      <c r="F133" s="131">
        <v>0.26</v>
      </c>
      <c r="G133" s="132">
        <f t="shared" si="7"/>
        <v>260000</v>
      </c>
      <c r="H133" s="131">
        <v>0.26</v>
      </c>
      <c r="I133" s="133">
        <f t="shared" si="8"/>
        <v>182000</v>
      </c>
      <c r="J133" s="124">
        <v>0.182</v>
      </c>
      <c r="K133" s="125" t="s">
        <v>1077</v>
      </c>
      <c r="L133" s="125" t="s">
        <v>1093</v>
      </c>
    </row>
    <row r="134" spans="1:15" s="126" customFormat="1" ht="50.1" customHeight="1" x14ac:dyDescent="0.25">
      <c r="A134" s="128">
        <v>133</v>
      </c>
      <c r="B134" s="129" t="s">
        <v>540</v>
      </c>
      <c r="C134" s="129" t="s">
        <v>2026</v>
      </c>
      <c r="D134" s="129" t="s">
        <v>2260</v>
      </c>
      <c r="E134" s="130">
        <f t="shared" si="6"/>
        <v>38000</v>
      </c>
      <c r="F134" s="131">
        <v>3.7999999999999999E-2</v>
      </c>
      <c r="G134" s="132">
        <f t="shared" si="7"/>
        <v>38000</v>
      </c>
      <c r="H134" s="131">
        <v>3.7999999999999999E-2</v>
      </c>
      <c r="I134" s="133">
        <f t="shared" si="8"/>
        <v>28500</v>
      </c>
      <c r="J134" s="124">
        <v>2.8500000000000001E-2</v>
      </c>
      <c r="K134" s="125" t="s">
        <v>1074</v>
      </c>
      <c r="L134" s="125" t="s">
        <v>1175</v>
      </c>
    </row>
    <row r="135" spans="1:15" s="126" customFormat="1" ht="50.1" customHeight="1" x14ac:dyDescent="0.25">
      <c r="A135" s="128">
        <v>134</v>
      </c>
      <c r="B135" s="129" t="s">
        <v>1008</v>
      </c>
      <c r="C135" s="129" t="s">
        <v>2092</v>
      </c>
      <c r="D135" s="129" t="s">
        <v>2261</v>
      </c>
      <c r="E135" s="130">
        <f t="shared" si="6"/>
        <v>107000</v>
      </c>
      <c r="F135" s="131">
        <v>0.107</v>
      </c>
      <c r="G135" s="132">
        <f t="shared" si="7"/>
        <v>107000</v>
      </c>
      <c r="H135" s="131">
        <v>0.107</v>
      </c>
      <c r="I135" s="133">
        <f t="shared" si="8"/>
        <v>80300</v>
      </c>
      <c r="J135" s="124">
        <v>8.0299999999999996E-2</v>
      </c>
      <c r="K135" s="125" t="s">
        <v>1114</v>
      </c>
      <c r="L135" s="125" t="s">
        <v>2262</v>
      </c>
    </row>
    <row r="136" spans="1:15" s="126" customFormat="1" ht="50.1" customHeight="1" x14ac:dyDescent="0.25">
      <c r="A136" s="128">
        <v>135</v>
      </c>
      <c r="B136" s="129" t="s">
        <v>1008</v>
      </c>
      <c r="C136" s="129" t="s">
        <v>2263</v>
      </c>
      <c r="D136" s="129" t="s">
        <v>2264</v>
      </c>
      <c r="E136" s="130">
        <f t="shared" si="6"/>
        <v>214200</v>
      </c>
      <c r="F136" s="131">
        <v>0.2142</v>
      </c>
      <c r="G136" s="132">
        <f t="shared" si="7"/>
        <v>214200</v>
      </c>
      <c r="H136" s="131">
        <v>0.2142</v>
      </c>
      <c r="I136" s="133">
        <f t="shared" si="8"/>
        <v>160700</v>
      </c>
      <c r="J136" s="124">
        <v>0.16070000000000001</v>
      </c>
      <c r="K136" s="125" t="s">
        <v>1237</v>
      </c>
      <c r="L136" s="125" t="s">
        <v>2262</v>
      </c>
    </row>
    <row r="137" spans="1:15" s="126" customFormat="1" ht="50.1" customHeight="1" x14ac:dyDescent="0.25">
      <c r="A137" s="128">
        <v>136</v>
      </c>
      <c r="B137" s="129" t="s">
        <v>545</v>
      </c>
      <c r="C137" s="129" t="s">
        <v>2265</v>
      </c>
      <c r="D137" s="129" t="s">
        <v>2266</v>
      </c>
      <c r="E137" s="130">
        <f t="shared" si="6"/>
        <v>274300</v>
      </c>
      <c r="F137" s="131">
        <v>0.27429999999999999</v>
      </c>
      <c r="G137" s="132">
        <f t="shared" si="7"/>
        <v>274300</v>
      </c>
      <c r="H137" s="131">
        <v>0.27429999999999999</v>
      </c>
      <c r="I137" s="133">
        <f t="shared" si="8"/>
        <v>205700</v>
      </c>
      <c r="J137" s="124">
        <v>0.20569999999999999</v>
      </c>
      <c r="K137" s="125" t="s">
        <v>1237</v>
      </c>
      <c r="L137" s="125" t="s">
        <v>1175</v>
      </c>
    </row>
    <row r="138" spans="1:15" s="126" customFormat="1" ht="50.1" customHeight="1" x14ac:dyDescent="0.25">
      <c r="A138" s="128">
        <v>137</v>
      </c>
      <c r="B138" s="129" t="s">
        <v>2267</v>
      </c>
      <c r="C138" s="129" t="s">
        <v>2268</v>
      </c>
      <c r="D138" s="129" t="s">
        <v>2269</v>
      </c>
      <c r="E138" s="130">
        <f t="shared" si="6"/>
        <v>13000</v>
      </c>
      <c r="F138" s="131">
        <v>1.2999999999999999E-2</v>
      </c>
      <c r="G138" s="132">
        <f t="shared" si="7"/>
        <v>5000</v>
      </c>
      <c r="H138" s="131">
        <v>5.0000000000000001E-3</v>
      </c>
      <c r="I138" s="133">
        <f t="shared" si="8"/>
        <v>3800</v>
      </c>
      <c r="J138" s="124">
        <v>3.8E-3</v>
      </c>
      <c r="K138" s="125" t="s">
        <v>1126</v>
      </c>
      <c r="L138" s="125" t="s">
        <v>1175</v>
      </c>
    </row>
    <row r="139" spans="1:15" s="126" customFormat="1" ht="50.1" customHeight="1" x14ac:dyDescent="0.25">
      <c r="A139" s="128">
        <v>138</v>
      </c>
      <c r="B139" s="129" t="s">
        <v>2270</v>
      </c>
      <c r="C139" s="129" t="s">
        <v>2271</v>
      </c>
      <c r="D139" s="129" t="s">
        <v>2272</v>
      </c>
      <c r="E139" s="130">
        <f t="shared" si="6"/>
        <v>130399.99999999999</v>
      </c>
      <c r="F139" s="131">
        <v>0.13039999999999999</v>
      </c>
      <c r="G139" s="132">
        <f t="shared" si="7"/>
        <v>126300</v>
      </c>
      <c r="H139" s="131">
        <v>0.1263</v>
      </c>
      <c r="I139" s="133">
        <f t="shared" si="8"/>
        <v>88400</v>
      </c>
      <c r="J139" s="124">
        <v>8.8400000000000006E-2</v>
      </c>
      <c r="K139" s="125" t="s">
        <v>1077</v>
      </c>
      <c r="L139" s="125" t="s">
        <v>1289</v>
      </c>
    </row>
    <row r="140" spans="1:15" s="126" customFormat="1" ht="50.1" customHeight="1" x14ac:dyDescent="0.25">
      <c r="A140" s="128">
        <v>139</v>
      </c>
      <c r="B140" s="129" t="s">
        <v>1875</v>
      </c>
      <c r="C140" s="129" t="s">
        <v>2273</v>
      </c>
      <c r="D140" s="129" t="s">
        <v>2274</v>
      </c>
      <c r="E140" s="130">
        <f t="shared" si="6"/>
        <v>73400</v>
      </c>
      <c r="F140" s="131">
        <v>7.3400000000000007E-2</v>
      </c>
      <c r="G140" s="132">
        <f t="shared" si="7"/>
        <v>73400</v>
      </c>
      <c r="H140" s="131">
        <v>7.3400000000000007E-2</v>
      </c>
      <c r="I140" s="133">
        <f t="shared" si="8"/>
        <v>51400</v>
      </c>
      <c r="J140" s="124">
        <v>5.1400000000000001E-2</v>
      </c>
      <c r="K140" s="125" t="s">
        <v>1077</v>
      </c>
      <c r="L140" s="125" t="s">
        <v>1122</v>
      </c>
    </row>
    <row r="141" spans="1:15" s="117" customFormat="1" ht="50.1" customHeight="1" thickBot="1" x14ac:dyDescent="0.3">
      <c r="A141" s="143"/>
      <c r="B141" s="144" t="s">
        <v>548</v>
      </c>
      <c r="C141" s="145"/>
      <c r="D141" s="145"/>
      <c r="E141" s="146">
        <f>SUM(E2:E140)</f>
        <v>36267720</v>
      </c>
      <c r="F141" s="146">
        <f>SUM(F2:F140)</f>
        <v>36.26771999999999</v>
      </c>
      <c r="G141" s="146">
        <f>SUM(G2:G140)</f>
        <v>31889100</v>
      </c>
      <c r="H141" s="146">
        <f>SUM(H2:H140)</f>
        <v>31.889099999999992</v>
      </c>
      <c r="I141" s="147">
        <f t="shared" ref="I141" si="9">SUM(I2:I140)</f>
        <v>20709050</v>
      </c>
      <c r="O141" s="148">
        <f>O88+O71+O56+O40+O36+O33+O16+O15+O13+O7+O6+O3+O2</f>
        <v>20709050</v>
      </c>
    </row>
  </sheetData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E29" sqref="E29"/>
    </sheetView>
  </sheetViews>
  <sheetFormatPr baseColWidth="10" defaultColWidth="8.7109375" defaultRowHeight="15" x14ac:dyDescent="0.25"/>
  <cols>
    <col min="1" max="1" width="22.7109375" customWidth="1"/>
    <col min="2" max="2" width="8.140625" hidden="1" customWidth="1"/>
    <col min="3" max="3" width="8.5703125" hidden="1" customWidth="1"/>
    <col min="4" max="4" width="12.85546875" hidden="1" customWidth="1"/>
    <col min="5" max="5" width="17.5703125" bestFit="1" customWidth="1"/>
    <col min="6" max="6" width="7.7109375" hidden="1" customWidth="1"/>
    <col min="7" max="7" width="94.42578125" customWidth="1"/>
    <col min="8" max="8" width="17.140625" hidden="1" customWidth="1"/>
    <col min="9" max="9" width="17.140625" customWidth="1"/>
    <col min="10" max="10" width="19.42578125" hidden="1" customWidth="1"/>
    <col min="11" max="11" width="19.42578125" customWidth="1"/>
    <col min="12" max="12" width="14.85546875" hidden="1" customWidth="1"/>
    <col min="13" max="13" width="12.85546875" bestFit="1" customWidth="1"/>
  </cols>
  <sheetData>
    <row r="1" spans="1:13" ht="30" x14ac:dyDescent="0.25">
      <c r="A1" s="48" t="s">
        <v>1</v>
      </c>
      <c r="B1" s="48" t="s">
        <v>1065</v>
      </c>
      <c r="C1" s="48" t="s">
        <v>1066</v>
      </c>
      <c r="D1" s="48" t="s">
        <v>1067</v>
      </c>
      <c r="E1" s="48" t="s">
        <v>1983</v>
      </c>
      <c r="F1" s="71" t="s">
        <v>1068</v>
      </c>
      <c r="G1" s="48" t="s">
        <v>3</v>
      </c>
      <c r="H1" s="48" t="s">
        <v>1069</v>
      </c>
      <c r="I1" s="48" t="s">
        <v>1984</v>
      </c>
      <c r="J1" s="48" t="s">
        <v>1070</v>
      </c>
      <c r="K1" s="47" t="s">
        <v>1985</v>
      </c>
      <c r="L1" s="48" t="s">
        <v>8</v>
      </c>
      <c r="M1" s="48" t="s">
        <v>8</v>
      </c>
    </row>
    <row r="2" spans="1:13" x14ac:dyDescent="0.25">
      <c r="A2" s="10" t="s">
        <v>9</v>
      </c>
      <c r="B2" s="10" t="s">
        <v>1072</v>
      </c>
      <c r="C2" s="10" t="s">
        <v>1073</v>
      </c>
      <c r="D2" s="10" t="s">
        <v>1986</v>
      </c>
      <c r="E2" s="10" t="s">
        <v>1987</v>
      </c>
      <c r="F2" s="74" t="s">
        <v>1988</v>
      </c>
      <c r="G2" s="10" t="s">
        <v>1989</v>
      </c>
      <c r="H2" s="64">
        <v>0.48</v>
      </c>
      <c r="I2" s="50">
        <f>H2*1000000</f>
        <v>480000</v>
      </c>
      <c r="J2" s="64">
        <v>0.48</v>
      </c>
      <c r="K2" s="50">
        <f>J2*1000000</f>
        <v>480000</v>
      </c>
      <c r="L2" s="64">
        <v>0.40799999999999997</v>
      </c>
      <c r="M2" s="50">
        <f>L2*1000000</f>
        <v>408000</v>
      </c>
    </row>
    <row r="3" spans="1:13" x14ac:dyDescent="0.25">
      <c r="A3" s="10" t="s">
        <v>14</v>
      </c>
      <c r="B3" s="10" t="s">
        <v>1081</v>
      </c>
      <c r="C3" s="10" t="s">
        <v>1082</v>
      </c>
      <c r="D3" s="10" t="s">
        <v>1074</v>
      </c>
      <c r="E3" s="10" t="s">
        <v>1990</v>
      </c>
      <c r="F3" s="74" t="s">
        <v>1988</v>
      </c>
      <c r="G3" s="10" t="s">
        <v>1991</v>
      </c>
      <c r="H3" s="64">
        <v>0.26679799999999998</v>
      </c>
      <c r="I3" s="50">
        <v>266800</v>
      </c>
      <c r="J3" s="64">
        <v>0.26679999999999998</v>
      </c>
      <c r="K3" s="50">
        <f t="shared" ref="K3:K26" si="0">J3*1000000</f>
        <v>266800</v>
      </c>
      <c r="L3" s="64">
        <v>0.24012</v>
      </c>
      <c r="M3" s="50">
        <v>240100</v>
      </c>
    </row>
    <row r="4" spans="1:13" x14ac:dyDescent="0.25">
      <c r="A4" s="10" t="s">
        <v>14</v>
      </c>
      <c r="B4" s="10" t="s">
        <v>1081</v>
      </c>
      <c r="C4" s="10" t="s">
        <v>1082</v>
      </c>
      <c r="D4" s="10" t="s">
        <v>1074</v>
      </c>
      <c r="E4" s="10" t="s">
        <v>1992</v>
      </c>
      <c r="F4" s="74" t="s">
        <v>1988</v>
      </c>
      <c r="G4" s="10" t="s">
        <v>1993</v>
      </c>
      <c r="H4" s="64">
        <v>0.15954299999999999</v>
      </c>
      <c r="I4" s="50">
        <v>159500</v>
      </c>
      <c r="J4" s="64">
        <v>0.15954299999999999</v>
      </c>
      <c r="K4" s="50">
        <v>159500</v>
      </c>
      <c r="L4" s="64">
        <v>0.14358870000000001</v>
      </c>
      <c r="M4" s="50">
        <v>143600</v>
      </c>
    </row>
    <row r="5" spans="1:13" x14ac:dyDescent="0.25">
      <c r="A5" s="10" t="s">
        <v>1994</v>
      </c>
      <c r="B5" s="10" t="s">
        <v>1072</v>
      </c>
      <c r="C5" s="10" t="s">
        <v>1330</v>
      </c>
      <c r="D5" s="10" t="s">
        <v>1077</v>
      </c>
      <c r="E5" s="10" t="s">
        <v>1995</v>
      </c>
      <c r="F5" s="74" t="s">
        <v>1988</v>
      </c>
      <c r="G5" s="10" t="s">
        <v>1996</v>
      </c>
      <c r="H5" s="64">
        <v>0.63180000000000003</v>
      </c>
      <c r="I5" s="50">
        <f t="shared" ref="I5:I26" si="1">H5*1000000</f>
        <v>631800</v>
      </c>
      <c r="J5" s="64">
        <v>0.55759999999999998</v>
      </c>
      <c r="K5" s="50">
        <f t="shared" si="0"/>
        <v>557600</v>
      </c>
      <c r="L5" s="64">
        <v>0.44607999999999998</v>
      </c>
      <c r="M5" s="50">
        <v>446100</v>
      </c>
    </row>
    <row r="6" spans="1:13" x14ac:dyDescent="0.25">
      <c r="A6" s="10" t="s">
        <v>1994</v>
      </c>
      <c r="B6" s="10" t="s">
        <v>1072</v>
      </c>
      <c r="C6" s="10" t="s">
        <v>1330</v>
      </c>
      <c r="D6" s="10" t="s">
        <v>1077</v>
      </c>
      <c r="E6" s="10" t="s">
        <v>1997</v>
      </c>
      <c r="F6" s="74" t="s">
        <v>1988</v>
      </c>
      <c r="G6" s="10" t="s">
        <v>1998</v>
      </c>
      <c r="H6" s="64">
        <v>0.48259999999999997</v>
      </c>
      <c r="I6" s="50">
        <f t="shared" si="1"/>
        <v>482600</v>
      </c>
      <c r="J6" s="64">
        <v>0.44124799999999997</v>
      </c>
      <c r="K6" s="50">
        <v>441200</v>
      </c>
      <c r="L6" s="64">
        <v>0.35299839999999999</v>
      </c>
      <c r="M6" s="50">
        <v>353000</v>
      </c>
    </row>
    <row r="7" spans="1:13" x14ac:dyDescent="0.25">
      <c r="A7" s="10" t="s">
        <v>1103</v>
      </c>
      <c r="B7" s="10" t="s">
        <v>1072</v>
      </c>
      <c r="C7" s="10" t="s">
        <v>1104</v>
      </c>
      <c r="D7" s="10" t="s">
        <v>1123</v>
      </c>
      <c r="E7" s="10" t="s">
        <v>1999</v>
      </c>
      <c r="F7" s="74" t="s">
        <v>1988</v>
      </c>
      <c r="G7" s="10" t="s">
        <v>2000</v>
      </c>
      <c r="H7" s="64">
        <v>0.19520000000000001</v>
      </c>
      <c r="I7" s="50">
        <f t="shared" si="1"/>
        <v>195200</v>
      </c>
      <c r="J7" s="64">
        <v>0.19520000000000001</v>
      </c>
      <c r="K7" s="50">
        <f t="shared" si="0"/>
        <v>195200</v>
      </c>
      <c r="L7" s="64">
        <v>0.13664000000000001</v>
      </c>
      <c r="M7" s="50">
        <v>136600</v>
      </c>
    </row>
    <row r="8" spans="1:13" ht="30" x14ac:dyDescent="0.25">
      <c r="A8" s="10" t="s">
        <v>43</v>
      </c>
      <c r="B8" s="10" t="s">
        <v>1095</v>
      </c>
      <c r="C8" s="10" t="s">
        <v>1113</v>
      </c>
      <c r="D8" s="10" t="s">
        <v>1237</v>
      </c>
      <c r="E8" s="10" t="s">
        <v>2001</v>
      </c>
      <c r="F8" s="74" t="s">
        <v>1988</v>
      </c>
      <c r="G8" s="10" t="s">
        <v>2002</v>
      </c>
      <c r="H8" s="64">
        <v>0.31119999999999998</v>
      </c>
      <c r="I8" s="50">
        <f t="shared" si="1"/>
        <v>311200</v>
      </c>
      <c r="J8" s="64">
        <v>0.31119999999999998</v>
      </c>
      <c r="K8" s="50">
        <f t="shared" si="0"/>
        <v>311200</v>
      </c>
      <c r="L8" s="64">
        <v>0.2334</v>
      </c>
      <c r="M8" s="50">
        <f t="shared" ref="M8:M24" si="2">L8*1000000</f>
        <v>233400</v>
      </c>
    </row>
    <row r="9" spans="1:13" x14ac:dyDescent="0.25">
      <c r="A9" s="10" t="s">
        <v>51</v>
      </c>
      <c r="B9" s="10" t="s">
        <v>1092</v>
      </c>
      <c r="C9" s="10" t="s">
        <v>1133</v>
      </c>
      <c r="D9" s="10" t="s">
        <v>1986</v>
      </c>
      <c r="E9" s="10" t="s">
        <v>2003</v>
      </c>
      <c r="F9" s="74" t="s">
        <v>1988</v>
      </c>
      <c r="G9" s="10" t="s">
        <v>2004</v>
      </c>
      <c r="H9" s="64">
        <v>8.4500000000000006E-2</v>
      </c>
      <c r="I9" s="50">
        <f t="shared" si="1"/>
        <v>84500</v>
      </c>
      <c r="J9" s="64">
        <v>8.4500000000000006E-2</v>
      </c>
      <c r="K9" s="50">
        <f t="shared" si="0"/>
        <v>84500</v>
      </c>
      <c r="L9" s="64">
        <v>7.1825E-2</v>
      </c>
      <c r="M9" s="50">
        <v>71800</v>
      </c>
    </row>
    <row r="10" spans="1:13" x14ac:dyDescent="0.25">
      <c r="A10" s="10" t="s">
        <v>96</v>
      </c>
      <c r="B10" s="10" t="s">
        <v>1092</v>
      </c>
      <c r="C10" s="10" t="s">
        <v>1188</v>
      </c>
      <c r="D10" s="10" t="s">
        <v>1986</v>
      </c>
      <c r="E10" s="10" t="s">
        <v>2005</v>
      </c>
      <c r="F10" s="74" t="s">
        <v>1988</v>
      </c>
      <c r="G10" s="10" t="s">
        <v>2006</v>
      </c>
      <c r="H10" s="64">
        <v>0.90100000000000002</v>
      </c>
      <c r="I10" s="50">
        <f t="shared" si="1"/>
        <v>901000</v>
      </c>
      <c r="J10" s="64">
        <v>0.90100000000000002</v>
      </c>
      <c r="K10" s="50">
        <f t="shared" si="0"/>
        <v>901000</v>
      </c>
      <c r="L10" s="64">
        <v>0.76585000000000003</v>
      </c>
      <c r="M10" s="50">
        <v>765900</v>
      </c>
    </row>
    <row r="11" spans="1:13" x14ac:dyDescent="0.25">
      <c r="A11" s="10" t="s">
        <v>172</v>
      </c>
      <c r="B11" s="10" t="s">
        <v>1092</v>
      </c>
      <c r="C11" s="10" t="s">
        <v>1261</v>
      </c>
      <c r="D11" s="10" t="s">
        <v>1123</v>
      </c>
      <c r="E11" s="10" t="s">
        <v>2007</v>
      </c>
      <c r="F11" s="74" t="s">
        <v>1988</v>
      </c>
      <c r="G11" s="10" t="s">
        <v>2008</v>
      </c>
      <c r="H11" s="64">
        <v>0.247</v>
      </c>
      <c r="I11" s="50">
        <f t="shared" si="1"/>
        <v>247000</v>
      </c>
      <c r="J11" s="64">
        <v>0.247</v>
      </c>
      <c r="K11" s="50">
        <f t="shared" si="0"/>
        <v>247000</v>
      </c>
      <c r="L11" s="64">
        <v>0.18525</v>
      </c>
      <c r="M11" s="50">
        <v>185300</v>
      </c>
    </row>
    <row r="12" spans="1:13" x14ac:dyDescent="0.25">
      <c r="A12" s="10" t="s">
        <v>189</v>
      </c>
      <c r="B12" s="10" t="s">
        <v>1087</v>
      </c>
      <c r="C12" s="10" t="s">
        <v>1181</v>
      </c>
      <c r="D12" s="10" t="s">
        <v>1126</v>
      </c>
      <c r="E12" s="10" t="s">
        <v>2009</v>
      </c>
      <c r="F12" s="74" t="s">
        <v>1988</v>
      </c>
      <c r="G12" s="10" t="s">
        <v>2010</v>
      </c>
      <c r="H12" s="64">
        <v>2.0400000000000001E-2</v>
      </c>
      <c r="I12" s="50">
        <f t="shared" si="1"/>
        <v>20400</v>
      </c>
      <c r="J12" s="64">
        <v>2.0400000000000001E-2</v>
      </c>
      <c r="K12" s="50">
        <f t="shared" si="0"/>
        <v>20400</v>
      </c>
      <c r="L12" s="64">
        <v>1.5299999999999999E-2</v>
      </c>
      <c r="M12" s="50">
        <f t="shared" si="2"/>
        <v>15300</v>
      </c>
    </row>
    <row r="13" spans="1:13" x14ac:dyDescent="0.25">
      <c r="A13" s="10" t="s">
        <v>189</v>
      </c>
      <c r="B13" s="10" t="s">
        <v>1087</v>
      </c>
      <c r="C13" s="10" t="s">
        <v>1181</v>
      </c>
      <c r="D13" s="10" t="s">
        <v>1961</v>
      </c>
      <c r="E13" s="10" t="s">
        <v>2011</v>
      </c>
      <c r="F13" s="74" t="s">
        <v>1988</v>
      </c>
      <c r="G13" s="10" t="s">
        <v>2012</v>
      </c>
      <c r="H13" s="64">
        <v>9.0999999999999998E-2</v>
      </c>
      <c r="I13" s="50">
        <f t="shared" si="1"/>
        <v>91000</v>
      </c>
      <c r="J13" s="64">
        <v>9.0999999999999998E-2</v>
      </c>
      <c r="K13" s="50">
        <f t="shared" si="0"/>
        <v>91000</v>
      </c>
      <c r="L13" s="64">
        <v>6.8250000000000005E-2</v>
      </c>
      <c r="M13" s="50">
        <v>68300</v>
      </c>
    </row>
    <row r="14" spans="1:13" x14ac:dyDescent="0.25">
      <c r="A14" s="10" t="s">
        <v>236</v>
      </c>
      <c r="B14" s="10" t="s">
        <v>1092</v>
      </c>
      <c r="C14" s="10" t="s">
        <v>1107</v>
      </c>
      <c r="D14" s="10" t="s">
        <v>1123</v>
      </c>
      <c r="E14" s="10" t="s">
        <v>2013</v>
      </c>
      <c r="F14" s="74" t="s">
        <v>1988</v>
      </c>
      <c r="G14" s="10" t="s">
        <v>2014</v>
      </c>
      <c r="H14" s="64">
        <v>7.0000000000000007E-2</v>
      </c>
      <c r="I14" s="50">
        <f t="shared" si="1"/>
        <v>70000</v>
      </c>
      <c r="J14" s="64">
        <v>7.0000000000000007E-2</v>
      </c>
      <c r="K14" s="50">
        <f t="shared" si="0"/>
        <v>70000</v>
      </c>
      <c r="L14" s="64">
        <v>5.2499999999999998E-2</v>
      </c>
      <c r="M14" s="50">
        <f t="shared" si="2"/>
        <v>52500</v>
      </c>
    </row>
    <row r="15" spans="1:13" x14ac:dyDescent="0.25">
      <c r="A15" s="10" t="s">
        <v>253</v>
      </c>
      <c r="B15" s="10" t="s">
        <v>1087</v>
      </c>
      <c r="C15" s="10" t="s">
        <v>1122</v>
      </c>
      <c r="D15" s="10" t="s">
        <v>1077</v>
      </c>
      <c r="E15" s="10" t="s">
        <v>2015</v>
      </c>
      <c r="F15" s="74" t="s">
        <v>1988</v>
      </c>
      <c r="G15" s="10" t="s">
        <v>2016</v>
      </c>
      <c r="H15" s="64">
        <v>0.57999999999999996</v>
      </c>
      <c r="I15" s="50">
        <f t="shared" si="1"/>
        <v>580000</v>
      </c>
      <c r="J15" s="64">
        <v>0.57999999999999996</v>
      </c>
      <c r="K15" s="50">
        <f t="shared" si="0"/>
        <v>580000</v>
      </c>
      <c r="L15" s="64">
        <v>0.40600000000000003</v>
      </c>
      <c r="M15" s="50">
        <f t="shared" si="2"/>
        <v>406000</v>
      </c>
    </row>
    <row r="16" spans="1:13" x14ac:dyDescent="0.25">
      <c r="A16" s="10" t="s">
        <v>263</v>
      </c>
      <c r="B16" s="10" t="s">
        <v>1087</v>
      </c>
      <c r="C16" s="10" t="s">
        <v>1197</v>
      </c>
      <c r="D16" s="10" t="s">
        <v>1331</v>
      </c>
      <c r="E16" s="10" t="s">
        <v>2017</v>
      </c>
      <c r="F16" s="74" t="s">
        <v>1988</v>
      </c>
      <c r="G16" s="10" t="s">
        <v>2018</v>
      </c>
      <c r="H16" s="64">
        <v>1.395</v>
      </c>
      <c r="I16" s="50">
        <f t="shared" si="1"/>
        <v>1395000</v>
      </c>
      <c r="J16" s="64">
        <v>1.395</v>
      </c>
      <c r="K16" s="50">
        <f t="shared" si="0"/>
        <v>1395000</v>
      </c>
      <c r="L16" s="64">
        <v>1.1160000000000001</v>
      </c>
      <c r="M16" s="50">
        <f t="shared" si="2"/>
        <v>1116000</v>
      </c>
    </row>
    <row r="17" spans="1:13" x14ac:dyDescent="0.25">
      <c r="A17" s="10" t="s">
        <v>267</v>
      </c>
      <c r="B17" s="10" t="s">
        <v>1072</v>
      </c>
      <c r="C17" s="10" t="s">
        <v>1442</v>
      </c>
      <c r="D17" s="10" t="s">
        <v>1204</v>
      </c>
      <c r="E17" s="10" t="s">
        <v>2019</v>
      </c>
      <c r="F17" s="74" t="s">
        <v>1988</v>
      </c>
      <c r="G17" s="10" t="s">
        <v>2020</v>
      </c>
      <c r="H17" s="64">
        <v>0.91053191</v>
      </c>
      <c r="I17" s="50">
        <v>910500</v>
      </c>
      <c r="J17" s="64">
        <v>0.91053191</v>
      </c>
      <c r="K17" s="50">
        <v>910500</v>
      </c>
      <c r="L17" s="64">
        <v>9.1053191000000006E-2</v>
      </c>
      <c r="M17" s="50">
        <v>91100</v>
      </c>
    </row>
    <row r="18" spans="1:13" ht="30" x14ac:dyDescent="0.25">
      <c r="A18" s="10" t="s">
        <v>359</v>
      </c>
      <c r="B18" s="10" t="s">
        <v>1087</v>
      </c>
      <c r="C18" s="10" t="s">
        <v>1470</v>
      </c>
      <c r="D18" s="10" t="s">
        <v>1343</v>
      </c>
      <c r="E18" s="10" t="s">
        <v>2021</v>
      </c>
      <c r="F18" s="74" t="s">
        <v>1988</v>
      </c>
      <c r="G18" s="10" t="s">
        <v>2022</v>
      </c>
      <c r="H18" s="64">
        <v>0.09</v>
      </c>
      <c r="I18" s="50">
        <f t="shared" si="1"/>
        <v>90000</v>
      </c>
      <c r="J18" s="64">
        <v>0.09</v>
      </c>
      <c r="K18" s="50">
        <f t="shared" si="0"/>
        <v>90000</v>
      </c>
      <c r="L18" s="64">
        <v>6.3E-2</v>
      </c>
      <c r="M18" s="50">
        <f t="shared" si="2"/>
        <v>63000</v>
      </c>
    </row>
    <row r="19" spans="1:13" x14ac:dyDescent="0.25">
      <c r="A19" s="10" t="s">
        <v>359</v>
      </c>
      <c r="B19" s="10" t="s">
        <v>1087</v>
      </c>
      <c r="C19" s="10" t="s">
        <v>1470</v>
      </c>
      <c r="D19" s="10" t="s">
        <v>1331</v>
      </c>
      <c r="E19" s="10" t="s">
        <v>2023</v>
      </c>
      <c r="F19" s="74" t="s">
        <v>1988</v>
      </c>
      <c r="G19" s="10" t="s">
        <v>2024</v>
      </c>
      <c r="H19" s="64">
        <v>2.5739999999999998</v>
      </c>
      <c r="I19" s="50">
        <f t="shared" si="1"/>
        <v>2574000</v>
      </c>
      <c r="J19" s="64">
        <v>1.298</v>
      </c>
      <c r="K19" s="50">
        <f t="shared" si="0"/>
        <v>1298000</v>
      </c>
      <c r="L19" s="64">
        <v>1.0384</v>
      </c>
      <c r="M19" s="50">
        <f t="shared" si="2"/>
        <v>1038400</v>
      </c>
    </row>
    <row r="20" spans="1:13" x14ac:dyDescent="0.25">
      <c r="A20" s="10" t="s">
        <v>420</v>
      </c>
      <c r="B20" s="10" t="s">
        <v>1095</v>
      </c>
      <c r="C20" s="10" t="s">
        <v>1168</v>
      </c>
      <c r="D20" s="10" t="s">
        <v>1074</v>
      </c>
      <c r="E20" s="10" t="s">
        <v>2025</v>
      </c>
      <c r="F20" s="74" t="s">
        <v>1988</v>
      </c>
      <c r="G20" s="10" t="s">
        <v>2026</v>
      </c>
      <c r="H20" s="64">
        <v>1.2E-2</v>
      </c>
      <c r="I20" s="50">
        <f t="shared" si="1"/>
        <v>12000</v>
      </c>
      <c r="J20" s="64">
        <v>1.2E-2</v>
      </c>
      <c r="K20" s="50">
        <f t="shared" si="0"/>
        <v>12000</v>
      </c>
      <c r="L20" s="64">
        <v>8.3999999999999995E-3</v>
      </c>
      <c r="M20" s="50">
        <f t="shared" si="2"/>
        <v>8400</v>
      </c>
    </row>
    <row r="21" spans="1:13" x14ac:dyDescent="0.25">
      <c r="A21" s="10" t="s">
        <v>477</v>
      </c>
      <c r="B21" s="10" t="s">
        <v>1081</v>
      </c>
      <c r="C21" s="10" t="s">
        <v>1178</v>
      </c>
      <c r="D21" s="10" t="s">
        <v>1077</v>
      </c>
      <c r="E21" s="10" t="s">
        <v>2027</v>
      </c>
      <c r="F21" s="74" t="s">
        <v>1988</v>
      </c>
      <c r="G21" s="10" t="s">
        <v>2028</v>
      </c>
      <c r="H21" s="64">
        <v>0.82</v>
      </c>
      <c r="I21" s="50">
        <f t="shared" si="1"/>
        <v>820000</v>
      </c>
      <c r="J21" s="64">
        <v>0.82</v>
      </c>
      <c r="K21" s="50">
        <f t="shared" si="0"/>
        <v>820000</v>
      </c>
      <c r="L21" s="64">
        <v>0.57399999999999995</v>
      </c>
      <c r="M21" s="50">
        <f t="shared" si="2"/>
        <v>574000</v>
      </c>
    </row>
    <row r="22" spans="1:13" x14ac:dyDescent="0.25">
      <c r="A22" s="10" t="s">
        <v>806</v>
      </c>
      <c r="B22" s="10" t="s">
        <v>1081</v>
      </c>
      <c r="C22" s="10" t="s">
        <v>1178</v>
      </c>
      <c r="D22" s="10" t="s">
        <v>1659</v>
      </c>
      <c r="E22" s="10" t="s">
        <v>2029</v>
      </c>
      <c r="F22" s="74" t="s">
        <v>1988</v>
      </c>
      <c r="G22" s="10" t="s">
        <v>2030</v>
      </c>
      <c r="H22" s="64">
        <v>2.0617999999999999</v>
      </c>
      <c r="I22" s="50">
        <f t="shared" si="1"/>
        <v>2061799.9999999998</v>
      </c>
      <c r="J22" s="64">
        <v>0.3</v>
      </c>
      <c r="K22" s="50">
        <f t="shared" si="0"/>
        <v>300000</v>
      </c>
      <c r="L22" s="64">
        <v>0.21</v>
      </c>
      <c r="M22" s="50">
        <f t="shared" si="2"/>
        <v>210000</v>
      </c>
    </row>
    <row r="23" spans="1:13" x14ac:dyDescent="0.25">
      <c r="A23" s="10" t="s">
        <v>2031</v>
      </c>
      <c r="B23" s="10" t="s">
        <v>1072</v>
      </c>
      <c r="C23" s="10" t="s">
        <v>1330</v>
      </c>
      <c r="D23" s="10" t="s">
        <v>1126</v>
      </c>
      <c r="E23" s="10" t="s">
        <v>2032</v>
      </c>
      <c r="F23" s="74" t="s">
        <v>1988</v>
      </c>
      <c r="G23" s="10" t="s">
        <v>2033</v>
      </c>
      <c r="H23" s="64">
        <v>0.22338</v>
      </c>
      <c r="I23" s="50">
        <f t="shared" si="1"/>
        <v>223380</v>
      </c>
      <c r="J23" s="64">
        <v>0.1802</v>
      </c>
      <c r="K23" s="50">
        <f t="shared" si="0"/>
        <v>180200</v>
      </c>
      <c r="L23" s="64">
        <v>0.12614</v>
      </c>
      <c r="M23" s="50">
        <v>126100</v>
      </c>
    </row>
    <row r="24" spans="1:13" x14ac:dyDescent="0.25">
      <c r="A24" s="10" t="s">
        <v>160</v>
      </c>
      <c r="B24" s="10" t="s">
        <v>1072</v>
      </c>
      <c r="C24" s="10" t="s">
        <v>1209</v>
      </c>
      <c r="D24" s="10" t="s">
        <v>1126</v>
      </c>
      <c r="E24" s="10" t="s">
        <v>2034</v>
      </c>
      <c r="F24" s="74" t="s">
        <v>1988</v>
      </c>
      <c r="G24" s="10" t="s">
        <v>2035</v>
      </c>
      <c r="H24" s="64">
        <v>7.0999999999999994E-2</v>
      </c>
      <c r="I24" s="50">
        <f t="shared" si="1"/>
        <v>71000</v>
      </c>
      <c r="J24" s="64">
        <v>7.0999999999999994E-2</v>
      </c>
      <c r="K24" s="50">
        <f t="shared" si="0"/>
        <v>71000</v>
      </c>
      <c r="L24" s="64">
        <v>4.9700000000000001E-2</v>
      </c>
      <c r="M24" s="50">
        <f t="shared" si="2"/>
        <v>49700</v>
      </c>
    </row>
    <row r="25" spans="1:13" x14ac:dyDescent="0.25">
      <c r="A25" s="10" t="s">
        <v>1033</v>
      </c>
      <c r="B25" s="10" t="s">
        <v>1072</v>
      </c>
      <c r="C25" s="10" t="s">
        <v>1442</v>
      </c>
      <c r="D25" s="10" t="s">
        <v>1077</v>
      </c>
      <c r="E25" s="10" t="s">
        <v>2036</v>
      </c>
      <c r="F25" s="74" t="s">
        <v>1988</v>
      </c>
      <c r="G25" s="10" t="s">
        <v>2037</v>
      </c>
      <c r="H25" s="64">
        <v>0.34110000000000001</v>
      </c>
      <c r="I25" s="50">
        <f t="shared" si="1"/>
        <v>341100</v>
      </c>
      <c r="J25" s="64">
        <v>0.34110000000000001</v>
      </c>
      <c r="K25" s="50">
        <f t="shared" si="0"/>
        <v>341100</v>
      </c>
      <c r="L25" s="64">
        <v>0.23877000000000001</v>
      </c>
      <c r="M25" s="50">
        <v>238800</v>
      </c>
    </row>
    <row r="26" spans="1:13" x14ac:dyDescent="0.25">
      <c r="A26" s="10" t="s">
        <v>844</v>
      </c>
      <c r="B26" s="10" t="s">
        <v>1072</v>
      </c>
      <c r="C26" s="10" t="s">
        <v>1220</v>
      </c>
      <c r="D26" s="10" t="s">
        <v>1077</v>
      </c>
      <c r="E26" s="10" t="s">
        <v>2038</v>
      </c>
      <c r="F26" s="74" t="s">
        <v>1988</v>
      </c>
      <c r="G26" s="10" t="s">
        <v>2039</v>
      </c>
      <c r="H26" s="64">
        <v>0.95099999999999996</v>
      </c>
      <c r="I26" s="50">
        <f t="shared" si="1"/>
        <v>951000</v>
      </c>
      <c r="J26" s="64">
        <v>0.95099999999999996</v>
      </c>
      <c r="K26" s="50">
        <f t="shared" si="0"/>
        <v>951000</v>
      </c>
      <c r="L26" s="64">
        <v>0.71325000000000005</v>
      </c>
      <c r="M26" s="50">
        <v>713300</v>
      </c>
    </row>
    <row r="27" spans="1:13" ht="30" x14ac:dyDescent="0.25">
      <c r="A27" s="10" t="s">
        <v>2040</v>
      </c>
      <c r="B27" s="10" t="s">
        <v>1072</v>
      </c>
      <c r="C27" s="10" t="s">
        <v>1220</v>
      </c>
      <c r="D27" s="10" t="s">
        <v>2041</v>
      </c>
      <c r="E27" s="10" t="s">
        <v>2042</v>
      </c>
      <c r="F27" s="74" t="s">
        <v>1988</v>
      </c>
      <c r="G27" s="10" t="s">
        <v>2043</v>
      </c>
      <c r="H27" s="64">
        <v>0.19955000000000001</v>
      </c>
      <c r="I27" s="50">
        <v>199600</v>
      </c>
      <c r="J27" s="64">
        <v>0.19955000000000001</v>
      </c>
      <c r="K27" s="50">
        <v>199600</v>
      </c>
      <c r="L27" s="64">
        <v>1.9955000000000001E-2</v>
      </c>
      <c r="M27" s="50">
        <v>20000</v>
      </c>
    </row>
    <row r="28" spans="1:13" x14ac:dyDescent="0.25">
      <c r="G28" s="110" t="s">
        <v>861</v>
      </c>
      <c r="H28" s="110"/>
      <c r="I28" s="111">
        <f>SUM(I2:I27)</f>
        <v>14170380</v>
      </c>
      <c r="J28" s="111">
        <f t="shared" ref="J28:M28" si="3">SUM(J2:J27)</f>
        <v>10.973872910000001</v>
      </c>
      <c r="K28" s="111">
        <f t="shared" si="3"/>
        <v>10973800</v>
      </c>
      <c r="L28" s="111">
        <f t="shared" si="3"/>
        <v>7.7744702910000001</v>
      </c>
      <c r="M28" s="111">
        <f t="shared" si="3"/>
        <v>7774700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5"/>
  <sheetViews>
    <sheetView zoomScaleNormal="100" workbookViewId="0">
      <pane ySplit="1" topLeftCell="A155" activePane="bottomLeft" state="frozen"/>
      <selection activeCell="I1" sqref="I1"/>
      <selection pane="bottomLeft" activeCell="F164" sqref="F164"/>
    </sheetView>
  </sheetViews>
  <sheetFormatPr baseColWidth="10" defaultRowHeight="15" x14ac:dyDescent="0.25"/>
  <cols>
    <col min="1" max="1" width="7.140625" bestFit="1" customWidth="1"/>
    <col min="2" max="2" width="17.28515625" bestFit="1" customWidth="1"/>
    <col min="3" max="3" width="4.5703125" hidden="1" customWidth="1"/>
    <col min="4" max="4" width="5.28515625" hidden="1" customWidth="1"/>
    <col min="5" max="5" width="8.85546875" hidden="1" customWidth="1"/>
    <col min="7" max="7" width="4.85546875" hidden="1" customWidth="1"/>
    <col min="8" max="8" width="87.42578125" customWidth="1"/>
    <col min="9" max="9" width="14.7109375" customWidth="1"/>
    <col min="10" max="11" width="11.42578125" hidden="1" customWidth="1"/>
    <col min="12" max="12" width="18" bestFit="1" customWidth="1"/>
    <col min="13" max="13" width="21.5703125" hidden="1" customWidth="1"/>
    <col min="14" max="14" width="19" hidden="1" customWidth="1"/>
    <col min="15" max="15" width="11.42578125" bestFit="1" customWidth="1"/>
    <col min="16" max="17" width="11.42578125" hidden="1" customWidth="1"/>
    <col min="18" max="18" width="12.140625" bestFit="1" customWidth="1"/>
    <col min="19" max="19" width="12" hidden="1" customWidth="1"/>
    <col min="20" max="21" width="11.42578125" hidden="1" customWidth="1"/>
    <col min="22" max="22" width="13" customWidth="1"/>
    <col min="23" max="26" width="11.42578125" hidden="1" customWidth="1"/>
  </cols>
  <sheetData>
    <row r="1" spans="1:28" ht="45" x14ac:dyDescent="0.25">
      <c r="A1" s="48" t="s">
        <v>0</v>
      </c>
      <c r="B1" s="48" t="s">
        <v>1</v>
      </c>
      <c r="C1" s="48" t="s">
        <v>1065</v>
      </c>
      <c r="D1" s="48" t="s">
        <v>1066</v>
      </c>
      <c r="E1" s="48" t="s">
        <v>1067</v>
      </c>
      <c r="F1" s="47" t="s">
        <v>2</v>
      </c>
      <c r="G1" s="71" t="s">
        <v>1068</v>
      </c>
      <c r="H1" s="48" t="s">
        <v>3</v>
      </c>
      <c r="I1" s="47" t="s">
        <v>4</v>
      </c>
      <c r="J1" s="47" t="s">
        <v>4</v>
      </c>
      <c r="K1" s="48" t="s">
        <v>1069</v>
      </c>
      <c r="L1" s="47" t="s">
        <v>1010</v>
      </c>
      <c r="M1" s="47" t="s">
        <v>1010</v>
      </c>
      <c r="N1" s="48" t="s">
        <v>1070</v>
      </c>
      <c r="O1" s="47" t="s">
        <v>1011</v>
      </c>
      <c r="P1" s="47" t="s">
        <v>1011</v>
      </c>
      <c r="Q1" s="47" t="s">
        <v>1011</v>
      </c>
      <c r="R1" s="47" t="s">
        <v>1604</v>
      </c>
      <c r="S1" s="47" t="s">
        <v>1604</v>
      </c>
      <c r="T1" s="47" t="s">
        <v>1605</v>
      </c>
      <c r="U1" s="48" t="s">
        <v>1071</v>
      </c>
      <c r="V1" s="47" t="s">
        <v>865</v>
      </c>
      <c r="W1" s="47" t="s">
        <v>865</v>
      </c>
      <c r="X1" s="47">
        <v>2021</v>
      </c>
      <c r="Y1" s="47">
        <v>2022</v>
      </c>
      <c r="Z1" s="47">
        <v>2023</v>
      </c>
    </row>
    <row r="2" spans="1:28" ht="30" x14ac:dyDescent="0.25">
      <c r="A2" s="72">
        <v>1</v>
      </c>
      <c r="B2" s="10" t="s">
        <v>9</v>
      </c>
      <c r="C2" s="10" t="s">
        <v>1072</v>
      </c>
      <c r="D2" s="10" t="s">
        <v>1073</v>
      </c>
      <c r="E2" s="73" t="s">
        <v>1074</v>
      </c>
      <c r="F2" s="10" t="s">
        <v>1606</v>
      </c>
      <c r="G2" s="74" t="s">
        <v>1607</v>
      </c>
      <c r="H2" s="10" t="s">
        <v>1608</v>
      </c>
      <c r="I2" s="75">
        <f>ROUND(J2,-2)</f>
        <v>40000</v>
      </c>
      <c r="J2" s="75">
        <f t="shared" ref="J2:J65" si="0">K2*1000000</f>
        <v>40000</v>
      </c>
      <c r="K2" s="64">
        <v>0.04</v>
      </c>
      <c r="L2" s="75">
        <f>ROUND(M2,-2)</f>
        <v>40000</v>
      </c>
      <c r="M2" s="75">
        <f t="shared" ref="M2:M65" si="1">N2*1000000</f>
        <v>40000</v>
      </c>
      <c r="N2" s="64">
        <v>0.04</v>
      </c>
      <c r="O2" s="75">
        <f>ROUND(P2,-2)</f>
        <v>34000</v>
      </c>
      <c r="P2" s="75">
        <f t="shared" ref="P2:P65" si="2">Q2*1000000</f>
        <v>34000</v>
      </c>
      <c r="Q2" s="64">
        <v>3.4000000000000002E-2</v>
      </c>
      <c r="R2" s="75"/>
      <c r="S2" s="75"/>
      <c r="T2" s="76">
        <f t="shared" ref="T2:T65" si="3">S2/M2</f>
        <v>0</v>
      </c>
      <c r="U2" s="49"/>
      <c r="V2" s="63">
        <f>ROUND(W2,-2)</f>
        <v>34000</v>
      </c>
      <c r="W2" s="63">
        <f t="shared" ref="W2:W65" si="4">P2+S2</f>
        <v>34000</v>
      </c>
      <c r="X2" s="77"/>
      <c r="Y2" s="78"/>
      <c r="Z2" s="79"/>
      <c r="AB2" s="70"/>
    </row>
    <row r="3" spans="1:28" ht="30" x14ac:dyDescent="0.25">
      <c r="A3" s="72">
        <v>2</v>
      </c>
      <c r="B3" s="10" t="s">
        <v>12</v>
      </c>
      <c r="C3" s="10" t="s">
        <v>1072</v>
      </c>
      <c r="D3" s="10" t="s">
        <v>1073</v>
      </c>
      <c r="E3" s="73" t="s">
        <v>1074</v>
      </c>
      <c r="F3" s="10" t="s">
        <v>1609</v>
      </c>
      <c r="G3" s="74" t="s">
        <v>1607</v>
      </c>
      <c r="H3" s="10" t="s">
        <v>1608</v>
      </c>
      <c r="I3" s="75">
        <f t="shared" ref="I3:I66" si="5">ROUND(J3,-2)</f>
        <v>40000</v>
      </c>
      <c r="J3" s="75">
        <f t="shared" si="0"/>
        <v>40000</v>
      </c>
      <c r="K3" s="64">
        <v>0.04</v>
      </c>
      <c r="L3" s="75">
        <f t="shared" ref="L3:L66" si="6">ROUND(M3,-2)</f>
        <v>40000</v>
      </c>
      <c r="M3" s="75">
        <f t="shared" si="1"/>
        <v>40000</v>
      </c>
      <c r="N3" s="64">
        <v>0.04</v>
      </c>
      <c r="O3" s="75">
        <f t="shared" ref="O3:O66" si="7">ROUND(P3,-2)</f>
        <v>34000</v>
      </c>
      <c r="P3" s="75">
        <f t="shared" si="2"/>
        <v>34000</v>
      </c>
      <c r="Q3" s="64">
        <v>3.4000000000000002E-2</v>
      </c>
      <c r="R3" s="75"/>
      <c r="S3" s="75"/>
      <c r="T3" s="76">
        <f t="shared" si="3"/>
        <v>0</v>
      </c>
      <c r="U3" s="49"/>
      <c r="V3" s="63">
        <f t="shared" ref="V3:V66" si="8">ROUND(W3,-2)</f>
        <v>34000</v>
      </c>
      <c r="W3" s="63">
        <f t="shared" si="4"/>
        <v>34000</v>
      </c>
      <c r="X3" s="77"/>
      <c r="Y3" s="78"/>
      <c r="Z3" s="79"/>
      <c r="AB3" s="70"/>
    </row>
    <row r="4" spans="1:28" ht="30" x14ac:dyDescent="0.25">
      <c r="A4" s="72">
        <v>3</v>
      </c>
      <c r="B4" s="10" t="s">
        <v>14</v>
      </c>
      <c r="C4" s="10" t="s">
        <v>1081</v>
      </c>
      <c r="D4" s="10" t="s">
        <v>1082</v>
      </c>
      <c r="E4" s="73" t="s">
        <v>1074</v>
      </c>
      <c r="F4" s="10" t="s">
        <v>1610</v>
      </c>
      <c r="G4" s="74" t="s">
        <v>1607</v>
      </c>
      <c r="H4" s="10" t="s">
        <v>1611</v>
      </c>
      <c r="I4" s="75">
        <f t="shared" si="5"/>
        <v>527100</v>
      </c>
      <c r="J4" s="75">
        <f t="shared" si="0"/>
        <v>527100</v>
      </c>
      <c r="K4" s="64">
        <v>0.52710000000000001</v>
      </c>
      <c r="L4" s="75">
        <f t="shared" si="6"/>
        <v>527100</v>
      </c>
      <c r="M4" s="75">
        <f t="shared" si="1"/>
        <v>527100</v>
      </c>
      <c r="N4" s="64">
        <v>0.52710000000000001</v>
      </c>
      <c r="O4" s="75">
        <f t="shared" si="7"/>
        <v>421700</v>
      </c>
      <c r="P4" s="75">
        <f t="shared" si="2"/>
        <v>421680</v>
      </c>
      <c r="Q4" s="64">
        <v>0.42168</v>
      </c>
      <c r="R4" s="75"/>
      <c r="S4" s="75"/>
      <c r="T4" s="76">
        <f t="shared" si="3"/>
        <v>0</v>
      </c>
      <c r="U4" s="49"/>
      <c r="V4" s="63">
        <f t="shared" si="8"/>
        <v>421700</v>
      </c>
      <c r="W4" s="63">
        <f t="shared" si="4"/>
        <v>421680</v>
      </c>
      <c r="X4" s="77"/>
      <c r="Y4" s="78"/>
      <c r="Z4" s="79"/>
      <c r="AB4" s="70"/>
    </row>
    <row r="5" spans="1:28" ht="30" x14ac:dyDescent="0.25">
      <c r="A5" s="72">
        <v>4</v>
      </c>
      <c r="B5" s="10" t="s">
        <v>17</v>
      </c>
      <c r="C5" s="10" t="s">
        <v>1087</v>
      </c>
      <c r="D5" s="10" t="s">
        <v>1088</v>
      </c>
      <c r="E5" s="73" t="s">
        <v>1074</v>
      </c>
      <c r="F5" s="10" t="s">
        <v>1612</v>
      </c>
      <c r="G5" s="74" t="s">
        <v>1607</v>
      </c>
      <c r="H5" s="10" t="s">
        <v>1608</v>
      </c>
      <c r="I5" s="75">
        <f t="shared" si="5"/>
        <v>15000</v>
      </c>
      <c r="J5" s="75">
        <f t="shared" si="0"/>
        <v>15000</v>
      </c>
      <c r="K5" s="64">
        <v>1.4999999999999999E-2</v>
      </c>
      <c r="L5" s="75">
        <f t="shared" si="6"/>
        <v>15000</v>
      </c>
      <c r="M5" s="75">
        <f t="shared" si="1"/>
        <v>15000</v>
      </c>
      <c r="N5" s="64">
        <v>1.4999999999999999E-2</v>
      </c>
      <c r="O5" s="75">
        <f t="shared" si="7"/>
        <v>12000</v>
      </c>
      <c r="P5" s="75">
        <f t="shared" si="2"/>
        <v>12000</v>
      </c>
      <c r="Q5" s="64">
        <v>1.2E-2</v>
      </c>
      <c r="R5" s="75"/>
      <c r="S5" s="75"/>
      <c r="T5" s="76">
        <f t="shared" si="3"/>
        <v>0</v>
      </c>
      <c r="U5" s="49"/>
      <c r="V5" s="63">
        <f t="shared" si="8"/>
        <v>12000</v>
      </c>
      <c r="W5" s="63">
        <f t="shared" si="4"/>
        <v>12000</v>
      </c>
      <c r="X5" s="77"/>
      <c r="Y5" s="78"/>
      <c r="Z5" s="79"/>
      <c r="AB5" s="70"/>
    </row>
    <row r="6" spans="1:28" ht="30" x14ac:dyDescent="0.25">
      <c r="A6" s="72">
        <v>5</v>
      </c>
      <c r="B6" s="10" t="s">
        <v>559</v>
      </c>
      <c r="C6" s="10" t="s">
        <v>1092</v>
      </c>
      <c r="D6" s="10" t="s">
        <v>1093</v>
      </c>
      <c r="E6" s="73" t="s">
        <v>1074</v>
      </c>
      <c r="F6" s="10" t="s">
        <v>1613</v>
      </c>
      <c r="G6" s="74" t="s">
        <v>1607</v>
      </c>
      <c r="H6" s="10" t="s">
        <v>1608</v>
      </c>
      <c r="I6" s="75">
        <f t="shared" si="5"/>
        <v>40000</v>
      </c>
      <c r="J6" s="75">
        <f t="shared" si="0"/>
        <v>40000</v>
      </c>
      <c r="K6" s="64">
        <v>0.04</v>
      </c>
      <c r="L6" s="75">
        <f t="shared" si="6"/>
        <v>40000</v>
      </c>
      <c r="M6" s="75">
        <f t="shared" si="1"/>
        <v>40000</v>
      </c>
      <c r="N6" s="64">
        <v>0.04</v>
      </c>
      <c r="O6" s="75">
        <f t="shared" si="7"/>
        <v>32000</v>
      </c>
      <c r="P6" s="75">
        <f t="shared" si="2"/>
        <v>32000</v>
      </c>
      <c r="Q6" s="64">
        <v>3.2000000000000001E-2</v>
      </c>
      <c r="R6" s="75"/>
      <c r="S6" s="75"/>
      <c r="T6" s="76">
        <f t="shared" si="3"/>
        <v>0</v>
      </c>
      <c r="U6" s="49"/>
      <c r="V6" s="63">
        <f t="shared" si="8"/>
        <v>32000</v>
      </c>
      <c r="W6" s="63">
        <f t="shared" si="4"/>
        <v>32000</v>
      </c>
      <c r="X6" s="77"/>
      <c r="Y6" s="78"/>
      <c r="Z6" s="79"/>
      <c r="AB6" s="70"/>
    </row>
    <row r="7" spans="1:28" ht="30" x14ac:dyDescent="0.25">
      <c r="A7" s="72">
        <v>6</v>
      </c>
      <c r="B7" s="10" t="s">
        <v>25</v>
      </c>
      <c r="C7" s="10" t="s">
        <v>1095</v>
      </c>
      <c r="D7" s="10" t="s">
        <v>1096</v>
      </c>
      <c r="E7" s="73" t="s">
        <v>1123</v>
      </c>
      <c r="F7" s="10" t="s">
        <v>1614</v>
      </c>
      <c r="G7" s="74" t="s">
        <v>1607</v>
      </c>
      <c r="H7" s="10" t="s">
        <v>1615</v>
      </c>
      <c r="I7" s="75">
        <f t="shared" si="5"/>
        <v>2136500</v>
      </c>
      <c r="J7" s="75">
        <f t="shared" si="0"/>
        <v>2136500</v>
      </c>
      <c r="K7" s="64">
        <v>2.1364999999999998</v>
      </c>
      <c r="L7" s="75">
        <f t="shared" si="6"/>
        <v>2136500</v>
      </c>
      <c r="M7" s="75">
        <f t="shared" si="1"/>
        <v>2136500</v>
      </c>
      <c r="N7" s="64">
        <v>2.1364999999999998</v>
      </c>
      <c r="O7" s="75">
        <f t="shared" si="7"/>
        <v>213700</v>
      </c>
      <c r="P7" s="75">
        <f t="shared" si="2"/>
        <v>213650</v>
      </c>
      <c r="Q7" s="64">
        <v>0.21365000000000001</v>
      </c>
      <c r="R7" s="75">
        <f t="shared" ref="R7:R66" si="9">ROUND(S7,-2)</f>
        <v>1709200</v>
      </c>
      <c r="S7" s="75">
        <f>U7*1000000</f>
        <v>1709200</v>
      </c>
      <c r="T7" s="76">
        <f t="shared" si="3"/>
        <v>0.8</v>
      </c>
      <c r="U7" s="65">
        <v>1.7092000000000001</v>
      </c>
      <c r="V7" s="63">
        <f t="shared" si="8"/>
        <v>1922900</v>
      </c>
      <c r="W7" s="63">
        <f t="shared" si="4"/>
        <v>1922850</v>
      </c>
      <c r="X7" s="77">
        <v>1628800</v>
      </c>
      <c r="Y7" s="78">
        <v>80400</v>
      </c>
      <c r="Z7" s="79"/>
      <c r="AB7" s="70"/>
    </row>
    <row r="8" spans="1:28" ht="30" x14ac:dyDescent="0.25">
      <c r="A8" s="72">
        <v>7</v>
      </c>
      <c r="B8" s="10" t="s">
        <v>41</v>
      </c>
      <c r="C8" s="10" t="s">
        <v>1092</v>
      </c>
      <c r="D8" s="10" t="s">
        <v>1107</v>
      </c>
      <c r="E8" s="73" t="s">
        <v>1074</v>
      </c>
      <c r="F8" s="10" t="s">
        <v>1616</v>
      </c>
      <c r="G8" s="74" t="s">
        <v>1607</v>
      </c>
      <c r="H8" s="10" t="s">
        <v>1608</v>
      </c>
      <c r="I8" s="75">
        <f t="shared" si="5"/>
        <v>13000</v>
      </c>
      <c r="J8" s="75">
        <f t="shared" si="0"/>
        <v>13000</v>
      </c>
      <c r="K8" s="64">
        <v>1.2999999999999999E-2</v>
      </c>
      <c r="L8" s="75">
        <f t="shared" si="6"/>
        <v>13000</v>
      </c>
      <c r="M8" s="75">
        <f t="shared" si="1"/>
        <v>13000</v>
      </c>
      <c r="N8" s="64">
        <v>1.2999999999999999E-2</v>
      </c>
      <c r="O8" s="75">
        <f t="shared" si="7"/>
        <v>11100</v>
      </c>
      <c r="P8" s="75">
        <f t="shared" si="2"/>
        <v>11050</v>
      </c>
      <c r="Q8" s="64">
        <v>1.1050000000000001E-2</v>
      </c>
      <c r="R8" s="75"/>
      <c r="S8" s="75"/>
      <c r="T8" s="76">
        <f t="shared" si="3"/>
        <v>0</v>
      </c>
      <c r="U8" s="49"/>
      <c r="V8" s="63">
        <f t="shared" si="8"/>
        <v>11100</v>
      </c>
      <c r="W8" s="63">
        <f t="shared" si="4"/>
        <v>11050</v>
      </c>
      <c r="X8" s="77"/>
      <c r="Y8" s="78"/>
      <c r="Z8" s="79"/>
      <c r="AB8" s="70"/>
    </row>
    <row r="9" spans="1:28" ht="30" x14ac:dyDescent="0.25">
      <c r="A9" s="72">
        <v>8</v>
      </c>
      <c r="B9" s="10" t="s">
        <v>43</v>
      </c>
      <c r="C9" s="10" t="s">
        <v>1095</v>
      </c>
      <c r="D9" s="10" t="s">
        <v>1113</v>
      </c>
      <c r="E9" s="73" t="s">
        <v>1077</v>
      </c>
      <c r="F9" s="10" t="s">
        <v>1617</v>
      </c>
      <c r="G9" s="74" t="s">
        <v>1607</v>
      </c>
      <c r="H9" s="10" t="s">
        <v>1618</v>
      </c>
      <c r="I9" s="75">
        <f t="shared" si="5"/>
        <v>1352200</v>
      </c>
      <c r="J9" s="75">
        <f t="shared" si="0"/>
        <v>1352200</v>
      </c>
      <c r="K9" s="64">
        <v>1.3522000000000001</v>
      </c>
      <c r="L9" s="75">
        <f t="shared" si="6"/>
        <v>1352200</v>
      </c>
      <c r="M9" s="75">
        <f t="shared" si="1"/>
        <v>1352200</v>
      </c>
      <c r="N9" s="64">
        <v>1.3522000000000001</v>
      </c>
      <c r="O9" s="75">
        <f t="shared" si="7"/>
        <v>67600</v>
      </c>
      <c r="P9" s="75">
        <f t="shared" si="2"/>
        <v>67610</v>
      </c>
      <c r="Q9" s="64">
        <v>6.7610000000000003E-2</v>
      </c>
      <c r="R9" s="75">
        <f t="shared" si="9"/>
        <v>1217000</v>
      </c>
      <c r="S9" s="75">
        <f>U9*1000000</f>
        <v>1216980</v>
      </c>
      <c r="T9" s="76">
        <f t="shared" si="3"/>
        <v>0.9</v>
      </c>
      <c r="U9" s="65">
        <v>1.21698</v>
      </c>
      <c r="V9" s="63">
        <f t="shared" si="8"/>
        <v>1284600</v>
      </c>
      <c r="W9" s="63">
        <f t="shared" si="4"/>
        <v>1284590</v>
      </c>
      <c r="X9" s="77">
        <v>25000</v>
      </c>
      <c r="Y9" s="78">
        <v>500000</v>
      </c>
      <c r="Z9" s="79">
        <f>503000+188980</f>
        <v>691980</v>
      </c>
      <c r="AB9" s="70"/>
    </row>
    <row r="10" spans="1:28" ht="30" x14ac:dyDescent="0.25">
      <c r="A10" s="72">
        <v>9</v>
      </c>
      <c r="B10" s="10" t="s">
        <v>43</v>
      </c>
      <c r="C10" s="10" t="s">
        <v>1095</v>
      </c>
      <c r="D10" s="10" t="s">
        <v>1113</v>
      </c>
      <c r="E10" s="73" t="s">
        <v>1074</v>
      </c>
      <c r="F10" s="10" t="s">
        <v>1619</v>
      </c>
      <c r="G10" s="74" t="s">
        <v>1607</v>
      </c>
      <c r="H10" s="10" t="s">
        <v>1608</v>
      </c>
      <c r="I10" s="75">
        <f t="shared" si="5"/>
        <v>112500</v>
      </c>
      <c r="J10" s="75">
        <f t="shared" si="0"/>
        <v>112500</v>
      </c>
      <c r="K10" s="64">
        <v>0.1125</v>
      </c>
      <c r="L10" s="75">
        <f t="shared" si="6"/>
        <v>112500</v>
      </c>
      <c r="M10" s="75">
        <f t="shared" si="1"/>
        <v>112500</v>
      </c>
      <c r="N10" s="64">
        <v>0.1125</v>
      </c>
      <c r="O10" s="75">
        <f t="shared" si="7"/>
        <v>95600</v>
      </c>
      <c r="P10" s="75">
        <f t="shared" si="2"/>
        <v>95625</v>
      </c>
      <c r="Q10" s="64">
        <v>9.5625000000000002E-2</v>
      </c>
      <c r="R10" s="75"/>
      <c r="S10" s="75"/>
      <c r="T10" s="76">
        <f t="shared" si="3"/>
        <v>0</v>
      </c>
      <c r="U10" s="49"/>
      <c r="V10" s="63">
        <f t="shared" si="8"/>
        <v>95600</v>
      </c>
      <c r="W10" s="63">
        <f t="shared" si="4"/>
        <v>95625</v>
      </c>
      <c r="X10" s="77"/>
      <c r="Y10" s="78"/>
      <c r="Z10" s="79"/>
      <c r="AB10" s="70"/>
    </row>
    <row r="11" spans="1:28" ht="30" x14ac:dyDescent="0.25">
      <c r="A11" s="72">
        <v>10</v>
      </c>
      <c r="B11" s="10" t="s">
        <v>43</v>
      </c>
      <c r="C11" s="10" t="s">
        <v>1095</v>
      </c>
      <c r="D11" s="10" t="s">
        <v>1113</v>
      </c>
      <c r="E11" s="73" t="s">
        <v>1140</v>
      </c>
      <c r="F11" s="10" t="s">
        <v>1620</v>
      </c>
      <c r="G11" s="74" t="s">
        <v>1607</v>
      </c>
      <c r="H11" s="10" t="s">
        <v>1621</v>
      </c>
      <c r="I11" s="75">
        <f t="shared" si="5"/>
        <v>20400</v>
      </c>
      <c r="J11" s="75">
        <f t="shared" si="0"/>
        <v>20400</v>
      </c>
      <c r="K11" s="64">
        <v>2.0400000000000001E-2</v>
      </c>
      <c r="L11" s="75">
        <f t="shared" si="6"/>
        <v>20400</v>
      </c>
      <c r="M11" s="75">
        <f t="shared" si="1"/>
        <v>20400</v>
      </c>
      <c r="N11" s="64">
        <v>2.0400000000000001E-2</v>
      </c>
      <c r="O11" s="75">
        <f t="shared" si="7"/>
        <v>17300</v>
      </c>
      <c r="P11" s="75">
        <f t="shared" si="2"/>
        <v>17340</v>
      </c>
      <c r="Q11" s="64">
        <v>1.7340000000000001E-2</v>
      </c>
      <c r="R11" s="75"/>
      <c r="S11" s="75"/>
      <c r="T11" s="76">
        <f t="shared" si="3"/>
        <v>0</v>
      </c>
      <c r="U11" s="49"/>
      <c r="V11" s="63">
        <f t="shared" si="8"/>
        <v>17300</v>
      </c>
      <c r="W11" s="63">
        <f t="shared" si="4"/>
        <v>17340</v>
      </c>
      <c r="X11" s="77"/>
      <c r="Y11" s="78"/>
      <c r="Z11" s="79"/>
      <c r="AB11" s="70"/>
    </row>
    <row r="12" spans="1:28" ht="30" x14ac:dyDescent="0.25">
      <c r="A12" s="72">
        <v>11</v>
      </c>
      <c r="B12" s="10" t="s">
        <v>47</v>
      </c>
      <c r="C12" s="10" t="s">
        <v>1087</v>
      </c>
      <c r="D12" s="10" t="s">
        <v>1122</v>
      </c>
      <c r="E12" s="73" t="s">
        <v>1074</v>
      </c>
      <c r="F12" s="10" t="s">
        <v>1622</v>
      </c>
      <c r="G12" s="74" t="s">
        <v>1607</v>
      </c>
      <c r="H12" s="10" t="s">
        <v>1608</v>
      </c>
      <c r="I12" s="75">
        <f t="shared" si="5"/>
        <v>8200</v>
      </c>
      <c r="J12" s="75">
        <f t="shared" si="0"/>
        <v>8200</v>
      </c>
      <c r="K12" s="64">
        <v>8.2000000000000007E-3</v>
      </c>
      <c r="L12" s="75">
        <f t="shared" si="6"/>
        <v>8200</v>
      </c>
      <c r="M12" s="75">
        <f t="shared" si="1"/>
        <v>8200</v>
      </c>
      <c r="N12" s="64">
        <v>8.2000000000000007E-3</v>
      </c>
      <c r="O12" s="75">
        <f t="shared" si="7"/>
        <v>6600</v>
      </c>
      <c r="P12" s="75">
        <f t="shared" si="2"/>
        <v>6560</v>
      </c>
      <c r="Q12" s="64">
        <v>6.5599999999999999E-3</v>
      </c>
      <c r="R12" s="75"/>
      <c r="S12" s="75"/>
      <c r="T12" s="76">
        <f t="shared" si="3"/>
        <v>0</v>
      </c>
      <c r="U12" s="49"/>
      <c r="V12" s="63">
        <f t="shared" si="8"/>
        <v>6600</v>
      </c>
      <c r="W12" s="63">
        <f t="shared" si="4"/>
        <v>6560</v>
      </c>
      <c r="X12" s="77"/>
      <c r="Y12" s="78"/>
      <c r="Z12" s="79"/>
      <c r="AB12" s="70"/>
    </row>
    <row r="13" spans="1:28" ht="30" x14ac:dyDescent="0.25">
      <c r="A13" s="72">
        <v>12</v>
      </c>
      <c r="B13" s="10" t="s">
        <v>885</v>
      </c>
      <c r="C13" s="10" t="s">
        <v>1092</v>
      </c>
      <c r="D13" s="10" t="s">
        <v>1107</v>
      </c>
      <c r="E13" s="73" t="s">
        <v>1074</v>
      </c>
      <c r="F13" s="10" t="s">
        <v>1623</v>
      </c>
      <c r="G13" s="74" t="s">
        <v>1607</v>
      </c>
      <c r="H13" s="10" t="s">
        <v>1624</v>
      </c>
      <c r="I13" s="75">
        <f t="shared" si="5"/>
        <v>14400</v>
      </c>
      <c r="J13" s="75">
        <f t="shared" si="0"/>
        <v>14400</v>
      </c>
      <c r="K13" s="64">
        <v>1.44E-2</v>
      </c>
      <c r="L13" s="75">
        <f t="shared" si="6"/>
        <v>14400</v>
      </c>
      <c r="M13" s="75">
        <f t="shared" si="1"/>
        <v>14400</v>
      </c>
      <c r="N13" s="64">
        <v>1.44E-2</v>
      </c>
      <c r="O13" s="75">
        <f t="shared" si="7"/>
        <v>12200</v>
      </c>
      <c r="P13" s="75">
        <f t="shared" si="2"/>
        <v>12240</v>
      </c>
      <c r="Q13" s="64">
        <v>1.2239999999999999E-2</v>
      </c>
      <c r="R13" s="75"/>
      <c r="S13" s="75"/>
      <c r="T13" s="76">
        <f t="shared" si="3"/>
        <v>0</v>
      </c>
      <c r="U13" s="49"/>
      <c r="V13" s="63">
        <f t="shared" si="8"/>
        <v>12200</v>
      </c>
      <c r="W13" s="63">
        <f t="shared" si="4"/>
        <v>12240</v>
      </c>
      <c r="X13" s="77"/>
      <c r="Y13" s="78"/>
      <c r="Z13" s="79"/>
      <c r="AB13" s="70"/>
    </row>
    <row r="14" spans="1:28" ht="30" x14ac:dyDescent="0.25">
      <c r="A14" s="72">
        <v>13</v>
      </c>
      <c r="B14" s="10" t="s">
        <v>58</v>
      </c>
      <c r="C14" s="10" t="s">
        <v>1072</v>
      </c>
      <c r="D14" s="10" t="s">
        <v>1625</v>
      </c>
      <c r="E14" s="73" t="s">
        <v>1331</v>
      </c>
      <c r="F14" s="10" t="s">
        <v>1626</v>
      </c>
      <c r="G14" s="74" t="s">
        <v>1607</v>
      </c>
      <c r="H14" s="10" t="s">
        <v>1627</v>
      </c>
      <c r="I14" s="75">
        <f t="shared" si="5"/>
        <v>437600</v>
      </c>
      <c r="J14" s="75">
        <f t="shared" si="0"/>
        <v>437570</v>
      </c>
      <c r="K14" s="64">
        <v>0.43757000000000001</v>
      </c>
      <c r="L14" s="75">
        <f t="shared" si="6"/>
        <v>437600</v>
      </c>
      <c r="M14" s="75">
        <f t="shared" si="1"/>
        <v>437570</v>
      </c>
      <c r="N14" s="64">
        <v>0.43757000000000001</v>
      </c>
      <c r="O14" s="75">
        <f t="shared" si="7"/>
        <v>43800</v>
      </c>
      <c r="P14" s="75">
        <f t="shared" si="2"/>
        <v>43757</v>
      </c>
      <c r="Q14" s="64">
        <v>4.3756999999999997E-2</v>
      </c>
      <c r="R14" s="75">
        <f t="shared" si="9"/>
        <v>350100</v>
      </c>
      <c r="S14" s="75">
        <f>U14*1000000</f>
        <v>350056</v>
      </c>
      <c r="T14" s="76">
        <f t="shared" si="3"/>
        <v>0.8</v>
      </c>
      <c r="U14" s="65">
        <v>0.35005599999999998</v>
      </c>
      <c r="V14" s="63">
        <f t="shared" si="8"/>
        <v>393800</v>
      </c>
      <c r="W14" s="63">
        <f t="shared" si="4"/>
        <v>393813</v>
      </c>
      <c r="X14" s="77">
        <v>150000</v>
      </c>
      <c r="Y14" s="78">
        <v>200056</v>
      </c>
      <c r="Z14" s="79"/>
      <c r="AB14" s="70"/>
    </row>
    <row r="15" spans="1:28" ht="30" x14ac:dyDescent="0.25">
      <c r="A15" s="72">
        <v>14</v>
      </c>
      <c r="B15" s="10" t="s">
        <v>58</v>
      </c>
      <c r="C15" s="10" t="s">
        <v>1072</v>
      </c>
      <c r="D15" s="10" t="s">
        <v>1625</v>
      </c>
      <c r="E15" s="73" t="s">
        <v>1074</v>
      </c>
      <c r="F15" s="10" t="s">
        <v>1628</v>
      </c>
      <c r="G15" s="74" t="s">
        <v>1607</v>
      </c>
      <c r="H15" s="10" t="s">
        <v>1608</v>
      </c>
      <c r="I15" s="75">
        <f t="shared" si="5"/>
        <v>40000</v>
      </c>
      <c r="J15" s="75">
        <f t="shared" si="0"/>
        <v>40000</v>
      </c>
      <c r="K15" s="64">
        <v>0.04</v>
      </c>
      <c r="L15" s="75">
        <f t="shared" si="6"/>
        <v>40000</v>
      </c>
      <c r="M15" s="75">
        <f t="shared" si="1"/>
        <v>40000</v>
      </c>
      <c r="N15" s="64">
        <v>0.04</v>
      </c>
      <c r="O15" s="75">
        <f t="shared" si="7"/>
        <v>32000</v>
      </c>
      <c r="P15" s="75">
        <f t="shared" si="2"/>
        <v>32000</v>
      </c>
      <c r="Q15" s="64">
        <v>3.2000000000000001E-2</v>
      </c>
      <c r="R15" s="75"/>
      <c r="S15" s="75"/>
      <c r="T15" s="76">
        <f t="shared" si="3"/>
        <v>0</v>
      </c>
      <c r="U15" s="49"/>
      <c r="V15" s="63">
        <f t="shared" si="8"/>
        <v>32000</v>
      </c>
      <c r="W15" s="63">
        <f t="shared" si="4"/>
        <v>32000</v>
      </c>
      <c r="X15" s="77"/>
      <c r="Y15" s="78"/>
      <c r="Z15" s="79"/>
      <c r="AB15" s="70"/>
    </row>
    <row r="16" spans="1:28" ht="30" x14ac:dyDescent="0.25">
      <c r="A16" s="72">
        <v>15</v>
      </c>
      <c r="B16" s="10" t="s">
        <v>60</v>
      </c>
      <c r="C16" s="10" t="s">
        <v>1087</v>
      </c>
      <c r="D16" s="10" t="s">
        <v>1122</v>
      </c>
      <c r="E16" s="73" t="s">
        <v>1077</v>
      </c>
      <c r="F16" s="10" t="s">
        <v>1629</v>
      </c>
      <c r="G16" s="74" t="s">
        <v>1607</v>
      </c>
      <c r="H16" s="10" t="s">
        <v>1630</v>
      </c>
      <c r="I16" s="75">
        <f t="shared" si="5"/>
        <v>137500</v>
      </c>
      <c r="J16" s="75">
        <f t="shared" si="0"/>
        <v>137500</v>
      </c>
      <c r="K16" s="64">
        <v>0.13750000000000001</v>
      </c>
      <c r="L16" s="75">
        <f t="shared" si="6"/>
        <v>137500</v>
      </c>
      <c r="M16" s="75">
        <f t="shared" si="1"/>
        <v>137530</v>
      </c>
      <c r="N16" s="64">
        <v>0.13753000000000001</v>
      </c>
      <c r="O16" s="75">
        <f t="shared" si="7"/>
        <v>13800</v>
      </c>
      <c r="P16" s="75">
        <f t="shared" si="2"/>
        <v>13753</v>
      </c>
      <c r="Q16" s="64">
        <v>1.3753E-2</v>
      </c>
      <c r="R16" s="75">
        <f t="shared" si="9"/>
        <v>110000</v>
      </c>
      <c r="S16" s="75">
        <v>110000</v>
      </c>
      <c r="T16" s="76">
        <f t="shared" si="3"/>
        <v>0.79982549261979208</v>
      </c>
      <c r="U16" s="65">
        <v>0.110024</v>
      </c>
      <c r="V16" s="63">
        <f t="shared" si="8"/>
        <v>123800</v>
      </c>
      <c r="W16" s="63">
        <f t="shared" si="4"/>
        <v>123753</v>
      </c>
      <c r="X16" s="77">
        <v>22000</v>
      </c>
      <c r="Y16" s="78">
        <v>44000</v>
      </c>
      <c r="Z16" s="79">
        <v>44000</v>
      </c>
      <c r="AB16" s="70"/>
    </row>
    <row r="17" spans="1:28" ht="30" x14ac:dyDescent="0.25">
      <c r="A17" s="72">
        <v>16</v>
      </c>
      <c r="B17" s="10" t="s">
        <v>60</v>
      </c>
      <c r="C17" s="10" t="s">
        <v>1087</v>
      </c>
      <c r="D17" s="10" t="s">
        <v>1122</v>
      </c>
      <c r="E17" s="73" t="s">
        <v>1129</v>
      </c>
      <c r="F17" s="10" t="s">
        <v>1631</v>
      </c>
      <c r="G17" s="74" t="s">
        <v>1607</v>
      </c>
      <c r="H17" s="10" t="s">
        <v>1632</v>
      </c>
      <c r="I17" s="75">
        <f t="shared" si="5"/>
        <v>114000</v>
      </c>
      <c r="J17" s="75">
        <f t="shared" si="0"/>
        <v>114000</v>
      </c>
      <c r="K17" s="64">
        <v>0.114</v>
      </c>
      <c r="L17" s="75">
        <f t="shared" si="6"/>
        <v>60000</v>
      </c>
      <c r="M17" s="75">
        <f t="shared" si="1"/>
        <v>60000</v>
      </c>
      <c r="N17" s="64">
        <v>0.06</v>
      </c>
      <c r="O17" s="75">
        <f t="shared" si="7"/>
        <v>48000</v>
      </c>
      <c r="P17" s="75">
        <f t="shared" si="2"/>
        <v>48000</v>
      </c>
      <c r="Q17" s="64">
        <v>4.8000000000000001E-2</v>
      </c>
      <c r="R17" s="75"/>
      <c r="S17" s="75"/>
      <c r="T17" s="76">
        <f t="shared" si="3"/>
        <v>0</v>
      </c>
      <c r="U17" s="49"/>
      <c r="V17" s="63">
        <f t="shared" si="8"/>
        <v>48000</v>
      </c>
      <c r="W17" s="63">
        <f t="shared" si="4"/>
        <v>48000</v>
      </c>
      <c r="X17" s="77"/>
      <c r="Y17" s="78"/>
      <c r="Z17" s="79"/>
      <c r="AB17" s="70"/>
    </row>
    <row r="18" spans="1:28" ht="30" x14ac:dyDescent="0.25">
      <c r="A18" s="72">
        <v>17</v>
      </c>
      <c r="B18" s="10" t="s">
        <v>60</v>
      </c>
      <c r="C18" s="10" t="s">
        <v>1087</v>
      </c>
      <c r="D18" s="10" t="s">
        <v>1122</v>
      </c>
      <c r="E18" s="73" t="s">
        <v>1077</v>
      </c>
      <c r="F18" s="10" t="s">
        <v>1633</v>
      </c>
      <c r="G18" s="74" t="s">
        <v>1607</v>
      </c>
      <c r="H18" s="10" t="s">
        <v>1634</v>
      </c>
      <c r="I18" s="75">
        <f t="shared" si="5"/>
        <v>151800</v>
      </c>
      <c r="J18" s="75">
        <f t="shared" si="0"/>
        <v>151800</v>
      </c>
      <c r="K18" s="64">
        <v>0.15179999999999999</v>
      </c>
      <c r="L18" s="75">
        <f t="shared" si="6"/>
        <v>151800</v>
      </c>
      <c r="M18" s="75">
        <f t="shared" si="1"/>
        <v>151800</v>
      </c>
      <c r="N18" s="64">
        <v>0.15179999999999999</v>
      </c>
      <c r="O18" s="75">
        <f t="shared" si="7"/>
        <v>15200</v>
      </c>
      <c r="P18" s="75">
        <f t="shared" si="2"/>
        <v>15180</v>
      </c>
      <c r="Q18" s="64">
        <v>1.5180000000000001E-2</v>
      </c>
      <c r="R18" s="75">
        <f t="shared" si="9"/>
        <v>121400</v>
      </c>
      <c r="S18" s="75">
        <f>U18*1000000</f>
        <v>121440</v>
      </c>
      <c r="T18" s="76">
        <f t="shared" si="3"/>
        <v>0.8</v>
      </c>
      <c r="U18" s="65">
        <v>0.12144000000000001</v>
      </c>
      <c r="V18" s="63">
        <f t="shared" si="8"/>
        <v>136600</v>
      </c>
      <c r="W18" s="63">
        <f t="shared" si="4"/>
        <v>136620</v>
      </c>
      <c r="X18" s="77">
        <v>24288</v>
      </c>
      <c r="Y18" s="78">
        <v>48576</v>
      </c>
      <c r="Z18" s="79">
        <v>48576</v>
      </c>
      <c r="AB18" s="70"/>
    </row>
    <row r="19" spans="1:28" ht="30" x14ac:dyDescent="0.25">
      <c r="A19" s="72">
        <v>18</v>
      </c>
      <c r="B19" s="10" t="s">
        <v>1635</v>
      </c>
      <c r="C19" s="10" t="s">
        <v>1072</v>
      </c>
      <c r="D19" s="10" t="s">
        <v>1330</v>
      </c>
      <c r="E19" s="73" t="s">
        <v>1331</v>
      </c>
      <c r="F19" s="10" t="s">
        <v>1636</v>
      </c>
      <c r="G19" s="74" t="s">
        <v>1607</v>
      </c>
      <c r="H19" s="10" t="s">
        <v>1637</v>
      </c>
      <c r="I19" s="75">
        <f t="shared" si="5"/>
        <v>1979900</v>
      </c>
      <c r="J19" s="75">
        <f t="shared" si="0"/>
        <v>1979890</v>
      </c>
      <c r="K19" s="64">
        <v>1.9798899999999999</v>
      </c>
      <c r="L19" s="75">
        <f t="shared" si="6"/>
        <v>1979900</v>
      </c>
      <c r="M19" s="75">
        <f t="shared" si="1"/>
        <v>1979890</v>
      </c>
      <c r="N19" s="64">
        <v>1.9798899999999999</v>
      </c>
      <c r="O19" s="75">
        <f t="shared" si="7"/>
        <v>198000</v>
      </c>
      <c r="P19" s="75">
        <f t="shared" si="2"/>
        <v>197989</v>
      </c>
      <c r="Q19" s="64">
        <v>0.197989</v>
      </c>
      <c r="R19" s="75">
        <f t="shared" si="9"/>
        <v>1583900</v>
      </c>
      <c r="S19" s="75">
        <f>U19*1000000</f>
        <v>1583912</v>
      </c>
      <c r="T19" s="76">
        <f t="shared" si="3"/>
        <v>0.8</v>
      </c>
      <c r="U19" s="65">
        <v>1.583912</v>
      </c>
      <c r="V19" s="63">
        <f t="shared" si="8"/>
        <v>1781900</v>
      </c>
      <c r="W19" s="63">
        <f t="shared" si="4"/>
        <v>1781901</v>
      </c>
      <c r="X19" s="77">
        <v>244398</v>
      </c>
      <c r="Y19" s="78">
        <v>570367</v>
      </c>
      <c r="Z19" s="79">
        <v>769147</v>
      </c>
      <c r="AB19" s="70"/>
    </row>
    <row r="20" spans="1:28" ht="30" x14ac:dyDescent="0.25">
      <c r="A20" s="72">
        <v>19</v>
      </c>
      <c r="B20" s="10" t="s">
        <v>63</v>
      </c>
      <c r="C20" s="10" t="s">
        <v>1087</v>
      </c>
      <c r="D20" s="10" t="s">
        <v>1147</v>
      </c>
      <c r="E20" s="73" t="s">
        <v>1077</v>
      </c>
      <c r="F20" s="10" t="s">
        <v>1638</v>
      </c>
      <c r="G20" s="74" t="s">
        <v>1607</v>
      </c>
      <c r="H20" s="10" t="s">
        <v>1639</v>
      </c>
      <c r="I20" s="75">
        <f t="shared" si="5"/>
        <v>312200</v>
      </c>
      <c r="J20" s="75">
        <f t="shared" si="0"/>
        <v>312200</v>
      </c>
      <c r="K20" s="64">
        <v>0.31219999999999998</v>
      </c>
      <c r="L20" s="75">
        <f t="shared" si="6"/>
        <v>312200</v>
      </c>
      <c r="M20" s="75">
        <f t="shared" si="1"/>
        <v>312200</v>
      </c>
      <c r="N20" s="64">
        <v>0.31219999999999998</v>
      </c>
      <c r="O20" s="75">
        <f t="shared" si="7"/>
        <v>15600</v>
      </c>
      <c r="P20" s="75">
        <f t="shared" si="2"/>
        <v>15610</v>
      </c>
      <c r="Q20" s="64">
        <v>1.5610000000000001E-2</v>
      </c>
      <c r="R20" s="75">
        <f t="shared" si="9"/>
        <v>281000</v>
      </c>
      <c r="S20" s="75">
        <f>U20*1000000</f>
        <v>280980</v>
      </c>
      <c r="T20" s="76">
        <f t="shared" si="3"/>
        <v>0.9</v>
      </c>
      <c r="U20" s="65">
        <v>0.28098000000000001</v>
      </c>
      <c r="V20" s="63">
        <f t="shared" si="8"/>
        <v>296600</v>
      </c>
      <c r="W20" s="63">
        <f t="shared" si="4"/>
        <v>296590</v>
      </c>
      <c r="X20" s="77">
        <v>56196</v>
      </c>
      <c r="Y20" s="78">
        <v>112392</v>
      </c>
      <c r="Z20" s="79">
        <v>112392</v>
      </c>
      <c r="AB20" s="70"/>
    </row>
    <row r="21" spans="1:28" ht="30" x14ac:dyDescent="0.25">
      <c r="A21" s="72">
        <v>20</v>
      </c>
      <c r="B21" s="10" t="s">
        <v>63</v>
      </c>
      <c r="C21" s="10" t="s">
        <v>1087</v>
      </c>
      <c r="D21" s="10" t="s">
        <v>1147</v>
      </c>
      <c r="E21" s="73" t="s">
        <v>1074</v>
      </c>
      <c r="F21" s="10" t="s">
        <v>1640</v>
      </c>
      <c r="G21" s="74" t="s">
        <v>1607</v>
      </c>
      <c r="H21" s="10" t="s">
        <v>1608</v>
      </c>
      <c r="I21" s="75">
        <f t="shared" si="5"/>
        <v>18200</v>
      </c>
      <c r="J21" s="75">
        <f t="shared" si="0"/>
        <v>18200</v>
      </c>
      <c r="K21" s="64">
        <v>1.8200000000000001E-2</v>
      </c>
      <c r="L21" s="75">
        <f t="shared" si="6"/>
        <v>18200</v>
      </c>
      <c r="M21" s="75">
        <f t="shared" si="1"/>
        <v>18200</v>
      </c>
      <c r="N21" s="64">
        <v>1.8200000000000001E-2</v>
      </c>
      <c r="O21" s="75">
        <f t="shared" si="7"/>
        <v>15500</v>
      </c>
      <c r="P21" s="75">
        <f t="shared" si="2"/>
        <v>15470</v>
      </c>
      <c r="Q21" s="64">
        <v>1.5469999999999999E-2</v>
      </c>
      <c r="R21" s="75"/>
      <c r="S21" s="75"/>
      <c r="T21" s="76">
        <f t="shared" si="3"/>
        <v>0</v>
      </c>
      <c r="U21" s="49"/>
      <c r="V21" s="63">
        <f t="shared" si="8"/>
        <v>15500</v>
      </c>
      <c r="W21" s="63">
        <f t="shared" si="4"/>
        <v>15470</v>
      </c>
      <c r="X21" s="77"/>
      <c r="Y21" s="78"/>
      <c r="Z21" s="79"/>
      <c r="AB21" s="70"/>
    </row>
    <row r="22" spans="1:28" ht="30" x14ac:dyDescent="0.25">
      <c r="A22" s="72">
        <v>21</v>
      </c>
      <c r="B22" s="10" t="s">
        <v>65</v>
      </c>
      <c r="C22" s="10" t="s">
        <v>1072</v>
      </c>
      <c r="D22" s="10" t="s">
        <v>1104</v>
      </c>
      <c r="E22" s="73" t="s">
        <v>1074</v>
      </c>
      <c r="F22" s="10" t="s">
        <v>1641</v>
      </c>
      <c r="G22" s="74" t="s">
        <v>1607</v>
      </c>
      <c r="H22" s="10" t="s">
        <v>1608</v>
      </c>
      <c r="I22" s="75">
        <f t="shared" si="5"/>
        <v>10000</v>
      </c>
      <c r="J22" s="75">
        <f t="shared" si="0"/>
        <v>10000</v>
      </c>
      <c r="K22" s="64">
        <v>0.01</v>
      </c>
      <c r="L22" s="75">
        <f t="shared" si="6"/>
        <v>10000</v>
      </c>
      <c r="M22" s="75">
        <f t="shared" si="1"/>
        <v>10000</v>
      </c>
      <c r="N22" s="64">
        <v>0.01</v>
      </c>
      <c r="O22" s="75">
        <f t="shared" si="7"/>
        <v>8500</v>
      </c>
      <c r="P22" s="75">
        <f t="shared" si="2"/>
        <v>8500</v>
      </c>
      <c r="Q22" s="64">
        <v>8.5000000000000006E-3</v>
      </c>
      <c r="R22" s="75"/>
      <c r="S22" s="75"/>
      <c r="T22" s="76">
        <f t="shared" si="3"/>
        <v>0</v>
      </c>
      <c r="U22" s="49"/>
      <c r="V22" s="63">
        <f t="shared" si="8"/>
        <v>8500</v>
      </c>
      <c r="W22" s="63">
        <f t="shared" si="4"/>
        <v>8500</v>
      </c>
      <c r="X22" s="77"/>
      <c r="Y22" s="78"/>
      <c r="Z22" s="79"/>
      <c r="AB22" s="70"/>
    </row>
    <row r="23" spans="1:28" ht="30" x14ac:dyDescent="0.25">
      <c r="A23" s="72">
        <v>22</v>
      </c>
      <c r="B23" s="10" t="s">
        <v>73</v>
      </c>
      <c r="C23" s="10" t="s">
        <v>1095</v>
      </c>
      <c r="D23" s="10" t="s">
        <v>1159</v>
      </c>
      <c r="E23" s="73" t="s">
        <v>1123</v>
      </c>
      <c r="F23" s="10" t="s">
        <v>1642</v>
      </c>
      <c r="G23" s="74" t="s">
        <v>1607</v>
      </c>
      <c r="H23" s="10" t="s">
        <v>1643</v>
      </c>
      <c r="I23" s="75">
        <f t="shared" si="5"/>
        <v>273400</v>
      </c>
      <c r="J23" s="75">
        <f t="shared" si="0"/>
        <v>273400</v>
      </c>
      <c r="K23" s="64">
        <v>0.27339999999999998</v>
      </c>
      <c r="L23" s="75">
        <f t="shared" si="6"/>
        <v>273400</v>
      </c>
      <c r="M23" s="75">
        <f t="shared" si="1"/>
        <v>273400</v>
      </c>
      <c r="N23" s="64">
        <v>0.27339999999999998</v>
      </c>
      <c r="O23" s="75">
        <f t="shared" si="7"/>
        <v>13700</v>
      </c>
      <c r="P23" s="75">
        <f t="shared" si="2"/>
        <v>13670</v>
      </c>
      <c r="Q23" s="64">
        <v>1.367E-2</v>
      </c>
      <c r="R23" s="75">
        <f t="shared" si="9"/>
        <v>246100</v>
      </c>
      <c r="S23" s="75">
        <f>U23*1000000</f>
        <v>246060</v>
      </c>
      <c r="T23" s="76">
        <f t="shared" si="3"/>
        <v>0.9</v>
      </c>
      <c r="U23" s="65">
        <v>0.24606</v>
      </c>
      <c r="V23" s="63">
        <f t="shared" si="8"/>
        <v>259700</v>
      </c>
      <c r="W23" s="63">
        <f t="shared" si="4"/>
        <v>259730</v>
      </c>
      <c r="X23" s="77">
        <v>123030</v>
      </c>
      <c r="Y23" s="78">
        <v>123030</v>
      </c>
      <c r="Z23" s="79"/>
      <c r="AB23" s="70"/>
    </row>
    <row r="24" spans="1:28" ht="30" x14ac:dyDescent="0.25">
      <c r="A24" s="72">
        <v>23</v>
      </c>
      <c r="B24" s="10" t="s">
        <v>73</v>
      </c>
      <c r="C24" s="10" t="s">
        <v>1095</v>
      </c>
      <c r="D24" s="10" t="s">
        <v>1159</v>
      </c>
      <c r="E24" s="73" t="s">
        <v>1074</v>
      </c>
      <c r="F24" s="10" t="s">
        <v>1644</v>
      </c>
      <c r="G24" s="74" t="s">
        <v>1607</v>
      </c>
      <c r="H24" s="10" t="s">
        <v>1608</v>
      </c>
      <c r="I24" s="75">
        <f t="shared" si="5"/>
        <v>17100</v>
      </c>
      <c r="J24" s="75">
        <f t="shared" si="0"/>
        <v>17100</v>
      </c>
      <c r="K24" s="64">
        <v>1.7100000000000001E-2</v>
      </c>
      <c r="L24" s="75">
        <f t="shared" si="6"/>
        <v>17100</v>
      </c>
      <c r="M24" s="75">
        <f t="shared" si="1"/>
        <v>17100</v>
      </c>
      <c r="N24" s="64">
        <v>1.7100000000000001E-2</v>
      </c>
      <c r="O24" s="75">
        <f t="shared" si="7"/>
        <v>14500</v>
      </c>
      <c r="P24" s="75">
        <f t="shared" si="2"/>
        <v>14535</v>
      </c>
      <c r="Q24" s="64">
        <v>1.4534999999999999E-2</v>
      </c>
      <c r="R24" s="75"/>
      <c r="S24" s="75"/>
      <c r="T24" s="76">
        <f t="shared" si="3"/>
        <v>0</v>
      </c>
      <c r="U24" s="49"/>
      <c r="V24" s="63">
        <f t="shared" si="8"/>
        <v>14500</v>
      </c>
      <c r="W24" s="63">
        <f t="shared" si="4"/>
        <v>14535</v>
      </c>
      <c r="X24" s="77"/>
      <c r="Y24" s="78"/>
      <c r="Z24" s="79"/>
      <c r="AB24" s="70"/>
    </row>
    <row r="25" spans="1:28" ht="30" x14ac:dyDescent="0.25">
      <c r="A25" s="72">
        <v>24</v>
      </c>
      <c r="B25" s="10" t="s">
        <v>85</v>
      </c>
      <c r="C25" s="10" t="s">
        <v>1087</v>
      </c>
      <c r="D25" s="10" t="s">
        <v>1197</v>
      </c>
      <c r="E25" s="73" t="s">
        <v>1077</v>
      </c>
      <c r="F25" s="10" t="s">
        <v>1645</v>
      </c>
      <c r="G25" s="74" t="s">
        <v>1607</v>
      </c>
      <c r="H25" s="10" t="s">
        <v>1646</v>
      </c>
      <c r="I25" s="75">
        <f t="shared" si="5"/>
        <v>469100</v>
      </c>
      <c r="J25" s="75">
        <f t="shared" si="0"/>
        <v>469100</v>
      </c>
      <c r="K25" s="64">
        <v>0.46910000000000002</v>
      </c>
      <c r="L25" s="75">
        <f t="shared" si="6"/>
        <v>469100</v>
      </c>
      <c r="M25" s="75">
        <f t="shared" si="1"/>
        <v>469100</v>
      </c>
      <c r="N25" s="64">
        <v>0.46910000000000002</v>
      </c>
      <c r="O25" s="75">
        <f t="shared" si="7"/>
        <v>46900</v>
      </c>
      <c r="P25" s="75">
        <f t="shared" si="2"/>
        <v>46910</v>
      </c>
      <c r="Q25" s="64">
        <v>4.691E-2</v>
      </c>
      <c r="R25" s="75">
        <f t="shared" si="9"/>
        <v>375300</v>
      </c>
      <c r="S25" s="75">
        <f>U25*1000000</f>
        <v>375280</v>
      </c>
      <c r="T25" s="76">
        <f t="shared" si="3"/>
        <v>0.8</v>
      </c>
      <c r="U25" s="65">
        <v>0.37528</v>
      </c>
      <c r="V25" s="63">
        <f t="shared" si="8"/>
        <v>422200</v>
      </c>
      <c r="W25" s="63">
        <f t="shared" si="4"/>
        <v>422190</v>
      </c>
      <c r="X25" s="77">
        <v>75056</v>
      </c>
      <c r="Y25" s="78">
        <v>150112</v>
      </c>
      <c r="Z25" s="79">
        <v>150112</v>
      </c>
      <c r="AB25" s="70"/>
    </row>
    <row r="26" spans="1:28" ht="30" x14ac:dyDescent="0.25">
      <c r="A26" s="72">
        <v>25</v>
      </c>
      <c r="B26" s="10" t="s">
        <v>612</v>
      </c>
      <c r="C26" s="10" t="s">
        <v>1095</v>
      </c>
      <c r="D26" s="10" t="s">
        <v>1168</v>
      </c>
      <c r="E26" s="73" t="s">
        <v>1237</v>
      </c>
      <c r="F26" s="10" t="s">
        <v>1647</v>
      </c>
      <c r="G26" s="74" t="s">
        <v>1607</v>
      </c>
      <c r="H26" s="10" t="s">
        <v>1648</v>
      </c>
      <c r="I26" s="75">
        <f t="shared" si="5"/>
        <v>530400</v>
      </c>
      <c r="J26" s="75">
        <f t="shared" si="0"/>
        <v>530400</v>
      </c>
      <c r="K26" s="64">
        <v>0.53039999999999998</v>
      </c>
      <c r="L26" s="75">
        <f t="shared" si="6"/>
        <v>530400</v>
      </c>
      <c r="M26" s="75">
        <f t="shared" si="1"/>
        <v>530400</v>
      </c>
      <c r="N26" s="64">
        <v>0.53039999999999998</v>
      </c>
      <c r="O26" s="75">
        <f t="shared" si="7"/>
        <v>424300</v>
      </c>
      <c r="P26" s="75">
        <f t="shared" si="2"/>
        <v>424320</v>
      </c>
      <c r="Q26" s="64">
        <v>0.42431999999999997</v>
      </c>
      <c r="R26" s="75"/>
      <c r="S26" s="75"/>
      <c r="T26" s="76">
        <f t="shared" si="3"/>
        <v>0</v>
      </c>
      <c r="U26" s="49"/>
      <c r="V26" s="63">
        <f t="shared" si="8"/>
        <v>424300</v>
      </c>
      <c r="W26" s="63">
        <f t="shared" si="4"/>
        <v>424320</v>
      </c>
      <c r="X26" s="77"/>
      <c r="Y26" s="78"/>
      <c r="Z26" s="79"/>
      <c r="AB26" s="70"/>
    </row>
    <row r="27" spans="1:28" ht="30" x14ac:dyDescent="0.25">
      <c r="A27" s="72">
        <v>26</v>
      </c>
      <c r="B27" s="10" t="s">
        <v>898</v>
      </c>
      <c r="C27" s="10" t="s">
        <v>1095</v>
      </c>
      <c r="D27" s="10" t="s">
        <v>1171</v>
      </c>
      <c r="E27" s="73" t="s">
        <v>1074</v>
      </c>
      <c r="F27" s="10" t="s">
        <v>1649</v>
      </c>
      <c r="G27" s="74" t="s">
        <v>1607</v>
      </c>
      <c r="H27" s="10" t="s">
        <v>1608</v>
      </c>
      <c r="I27" s="75">
        <f t="shared" si="5"/>
        <v>10900</v>
      </c>
      <c r="J27" s="75">
        <f t="shared" si="0"/>
        <v>10900</v>
      </c>
      <c r="K27" s="64">
        <v>1.09E-2</v>
      </c>
      <c r="L27" s="75">
        <f t="shared" si="6"/>
        <v>10900</v>
      </c>
      <c r="M27" s="75">
        <f t="shared" si="1"/>
        <v>10900</v>
      </c>
      <c r="N27" s="64">
        <v>1.09E-2</v>
      </c>
      <c r="O27" s="75">
        <f t="shared" si="7"/>
        <v>9300</v>
      </c>
      <c r="P27" s="75">
        <f t="shared" si="2"/>
        <v>9265</v>
      </c>
      <c r="Q27" s="64">
        <v>9.2650000000000007E-3</v>
      </c>
      <c r="R27" s="75"/>
      <c r="S27" s="75"/>
      <c r="T27" s="76">
        <f t="shared" si="3"/>
        <v>0</v>
      </c>
      <c r="U27" s="49"/>
      <c r="V27" s="63">
        <f t="shared" si="8"/>
        <v>9300</v>
      </c>
      <c r="W27" s="63">
        <f t="shared" si="4"/>
        <v>9265</v>
      </c>
      <c r="X27" s="77"/>
      <c r="Y27" s="78"/>
      <c r="Z27" s="79"/>
      <c r="AB27" s="70"/>
    </row>
    <row r="28" spans="1:28" ht="30" x14ac:dyDescent="0.25">
      <c r="A28" s="72">
        <v>27</v>
      </c>
      <c r="B28" s="10" t="s">
        <v>615</v>
      </c>
      <c r="C28" s="10" t="s">
        <v>1081</v>
      </c>
      <c r="D28" s="10" t="s">
        <v>1175</v>
      </c>
      <c r="E28" s="73" t="s">
        <v>1074</v>
      </c>
      <c r="F28" s="10" t="s">
        <v>1650</v>
      </c>
      <c r="G28" s="74" t="s">
        <v>1607</v>
      </c>
      <c r="H28" s="10" t="s">
        <v>1608</v>
      </c>
      <c r="I28" s="75">
        <f t="shared" si="5"/>
        <v>15000</v>
      </c>
      <c r="J28" s="75">
        <f t="shared" si="0"/>
        <v>15000</v>
      </c>
      <c r="K28" s="64">
        <v>1.4999999999999999E-2</v>
      </c>
      <c r="L28" s="75">
        <f t="shared" si="6"/>
        <v>15000</v>
      </c>
      <c r="M28" s="75">
        <f t="shared" si="1"/>
        <v>15000</v>
      </c>
      <c r="N28" s="64">
        <v>1.4999999999999999E-2</v>
      </c>
      <c r="O28" s="75">
        <f t="shared" si="7"/>
        <v>12800</v>
      </c>
      <c r="P28" s="75">
        <f t="shared" si="2"/>
        <v>12750</v>
      </c>
      <c r="Q28" s="64">
        <v>1.2749999999999999E-2</v>
      </c>
      <c r="R28" s="75"/>
      <c r="S28" s="75"/>
      <c r="T28" s="76">
        <f t="shared" si="3"/>
        <v>0</v>
      </c>
      <c r="U28" s="49"/>
      <c r="V28" s="63">
        <f t="shared" si="8"/>
        <v>12800</v>
      </c>
      <c r="W28" s="63">
        <f t="shared" si="4"/>
        <v>12750</v>
      </c>
      <c r="X28" s="77"/>
      <c r="Y28" s="78"/>
      <c r="Z28" s="79"/>
      <c r="AB28" s="70"/>
    </row>
    <row r="29" spans="1:28" ht="30" x14ac:dyDescent="0.25">
      <c r="A29" s="72">
        <v>28</v>
      </c>
      <c r="B29" s="10" t="s">
        <v>90</v>
      </c>
      <c r="C29" s="10" t="s">
        <v>1087</v>
      </c>
      <c r="D29" s="10" t="s">
        <v>1181</v>
      </c>
      <c r="E29" s="73" t="s">
        <v>1114</v>
      </c>
      <c r="F29" s="10" t="s">
        <v>1651</v>
      </c>
      <c r="G29" s="74" t="s">
        <v>1607</v>
      </c>
      <c r="H29" s="10" t="s">
        <v>1652</v>
      </c>
      <c r="I29" s="75">
        <f t="shared" si="5"/>
        <v>50000</v>
      </c>
      <c r="J29" s="75">
        <f t="shared" si="0"/>
        <v>50000</v>
      </c>
      <c r="K29" s="64">
        <v>0.05</v>
      </c>
      <c r="L29" s="75">
        <f t="shared" si="6"/>
        <v>50000</v>
      </c>
      <c r="M29" s="75">
        <f t="shared" si="1"/>
        <v>50000</v>
      </c>
      <c r="N29" s="64">
        <v>0.05</v>
      </c>
      <c r="O29" s="75">
        <f t="shared" si="7"/>
        <v>42500</v>
      </c>
      <c r="P29" s="75">
        <f t="shared" si="2"/>
        <v>42500</v>
      </c>
      <c r="Q29" s="64">
        <v>4.2500000000000003E-2</v>
      </c>
      <c r="R29" s="75"/>
      <c r="S29" s="75"/>
      <c r="T29" s="76">
        <f t="shared" si="3"/>
        <v>0</v>
      </c>
      <c r="U29" s="49"/>
      <c r="V29" s="63">
        <f t="shared" si="8"/>
        <v>42500</v>
      </c>
      <c r="W29" s="63">
        <f t="shared" si="4"/>
        <v>42500</v>
      </c>
      <c r="X29" s="77"/>
      <c r="Y29" s="78"/>
      <c r="Z29" s="79"/>
      <c r="AB29" s="70"/>
    </row>
    <row r="30" spans="1:28" ht="30" x14ac:dyDescent="0.25">
      <c r="A30" s="72">
        <v>29</v>
      </c>
      <c r="B30" s="10" t="s">
        <v>90</v>
      </c>
      <c r="C30" s="10" t="s">
        <v>1087</v>
      </c>
      <c r="D30" s="10" t="s">
        <v>1181</v>
      </c>
      <c r="E30" s="73" t="s">
        <v>1074</v>
      </c>
      <c r="F30" s="10" t="s">
        <v>1653</v>
      </c>
      <c r="G30" s="74" t="s">
        <v>1607</v>
      </c>
      <c r="H30" s="10" t="s">
        <v>1608</v>
      </c>
      <c r="I30" s="75">
        <f t="shared" si="5"/>
        <v>5000</v>
      </c>
      <c r="J30" s="75">
        <f t="shared" si="0"/>
        <v>5000</v>
      </c>
      <c r="K30" s="64">
        <v>5.0000000000000001E-3</v>
      </c>
      <c r="L30" s="75">
        <f t="shared" si="6"/>
        <v>5000</v>
      </c>
      <c r="M30" s="75">
        <f t="shared" si="1"/>
        <v>5000</v>
      </c>
      <c r="N30" s="64">
        <v>5.0000000000000001E-3</v>
      </c>
      <c r="O30" s="75">
        <f t="shared" si="7"/>
        <v>4300</v>
      </c>
      <c r="P30" s="75">
        <f t="shared" si="2"/>
        <v>4250</v>
      </c>
      <c r="Q30" s="64">
        <v>4.2500000000000003E-3</v>
      </c>
      <c r="R30" s="75"/>
      <c r="S30" s="75"/>
      <c r="T30" s="76">
        <f t="shared" si="3"/>
        <v>0</v>
      </c>
      <c r="U30" s="49"/>
      <c r="V30" s="63">
        <f t="shared" si="8"/>
        <v>4300</v>
      </c>
      <c r="W30" s="63">
        <f t="shared" si="4"/>
        <v>4250</v>
      </c>
      <c r="X30" s="77"/>
      <c r="Y30" s="78"/>
      <c r="Z30" s="79"/>
      <c r="AB30" s="70"/>
    </row>
    <row r="31" spans="1:28" ht="30" x14ac:dyDescent="0.25">
      <c r="A31" s="72">
        <v>30</v>
      </c>
      <c r="B31" s="10" t="s">
        <v>96</v>
      </c>
      <c r="C31" s="10" t="s">
        <v>1092</v>
      </c>
      <c r="D31" s="10" t="s">
        <v>1188</v>
      </c>
      <c r="E31" s="73" t="s">
        <v>1074</v>
      </c>
      <c r="F31" s="10" t="s">
        <v>1654</v>
      </c>
      <c r="G31" s="74" t="s">
        <v>1607</v>
      </c>
      <c r="H31" s="10" t="s">
        <v>1608</v>
      </c>
      <c r="I31" s="75">
        <f t="shared" si="5"/>
        <v>16300</v>
      </c>
      <c r="J31" s="75">
        <f t="shared" si="0"/>
        <v>16299.999999999998</v>
      </c>
      <c r="K31" s="64">
        <v>1.6299999999999999E-2</v>
      </c>
      <c r="L31" s="75">
        <f t="shared" si="6"/>
        <v>16300</v>
      </c>
      <c r="M31" s="75">
        <f t="shared" si="1"/>
        <v>16299.999999999998</v>
      </c>
      <c r="N31" s="64">
        <v>1.6299999999999999E-2</v>
      </c>
      <c r="O31" s="75">
        <f t="shared" si="7"/>
        <v>13900</v>
      </c>
      <c r="P31" s="75">
        <f t="shared" si="2"/>
        <v>13855</v>
      </c>
      <c r="Q31" s="64">
        <v>1.3854999999999999E-2</v>
      </c>
      <c r="R31" s="75"/>
      <c r="S31" s="75"/>
      <c r="T31" s="76">
        <f t="shared" si="3"/>
        <v>0</v>
      </c>
      <c r="U31" s="49"/>
      <c r="V31" s="63">
        <f t="shared" si="8"/>
        <v>13900</v>
      </c>
      <c r="W31" s="63">
        <f t="shared" si="4"/>
        <v>13855</v>
      </c>
      <c r="X31" s="77"/>
      <c r="Y31" s="78"/>
      <c r="Z31" s="79"/>
      <c r="AB31" s="70"/>
    </row>
    <row r="32" spans="1:28" ht="30" x14ac:dyDescent="0.25">
      <c r="A32" s="72">
        <v>31</v>
      </c>
      <c r="B32" s="10" t="s">
        <v>96</v>
      </c>
      <c r="C32" s="10" t="s">
        <v>1092</v>
      </c>
      <c r="D32" s="10" t="s">
        <v>1188</v>
      </c>
      <c r="E32" s="73" t="s">
        <v>1343</v>
      </c>
      <c r="F32" s="10" t="s">
        <v>1655</v>
      </c>
      <c r="G32" s="74" t="s">
        <v>1607</v>
      </c>
      <c r="H32" s="10" t="s">
        <v>1656</v>
      </c>
      <c r="I32" s="75">
        <f t="shared" si="5"/>
        <v>1223500</v>
      </c>
      <c r="J32" s="75">
        <f t="shared" si="0"/>
        <v>1223500</v>
      </c>
      <c r="K32" s="64">
        <v>1.2235</v>
      </c>
      <c r="L32" s="75">
        <f t="shared" si="6"/>
        <v>1223500</v>
      </c>
      <c r="M32" s="75">
        <f t="shared" si="1"/>
        <v>1223500</v>
      </c>
      <c r="N32" s="64">
        <v>1.2235</v>
      </c>
      <c r="O32" s="75">
        <f t="shared" si="7"/>
        <v>61200</v>
      </c>
      <c r="P32" s="75">
        <f t="shared" si="2"/>
        <v>61175</v>
      </c>
      <c r="Q32" s="64">
        <v>6.1175E-2</v>
      </c>
      <c r="R32" s="75">
        <f t="shared" si="9"/>
        <v>1101200</v>
      </c>
      <c r="S32" s="75">
        <f>U32*1000000</f>
        <v>1101150</v>
      </c>
      <c r="T32" s="76">
        <f t="shared" si="3"/>
        <v>0.9</v>
      </c>
      <c r="U32" s="65">
        <v>1.1011500000000001</v>
      </c>
      <c r="V32" s="63">
        <f t="shared" si="8"/>
        <v>1162300</v>
      </c>
      <c r="W32" s="63">
        <f t="shared" si="4"/>
        <v>1162325</v>
      </c>
      <c r="X32" s="77">
        <v>450000</v>
      </c>
      <c r="Y32" s="78">
        <v>350000</v>
      </c>
      <c r="Z32" s="79">
        <v>301150</v>
      </c>
      <c r="AB32" s="70"/>
    </row>
    <row r="33" spans="1:28" ht="30" x14ac:dyDescent="0.25">
      <c r="A33" s="72">
        <v>32</v>
      </c>
      <c r="B33" s="10" t="s">
        <v>105</v>
      </c>
      <c r="C33" s="10" t="s">
        <v>1081</v>
      </c>
      <c r="D33" s="10" t="s">
        <v>1194</v>
      </c>
      <c r="E33" s="73" t="s">
        <v>1074</v>
      </c>
      <c r="F33" s="10" t="s">
        <v>1657</v>
      </c>
      <c r="G33" s="74" t="s">
        <v>1607</v>
      </c>
      <c r="H33" s="10" t="s">
        <v>1608</v>
      </c>
      <c r="I33" s="75">
        <f t="shared" si="5"/>
        <v>10000</v>
      </c>
      <c r="J33" s="75">
        <f t="shared" si="0"/>
        <v>10000</v>
      </c>
      <c r="K33" s="64">
        <v>0.01</v>
      </c>
      <c r="L33" s="75">
        <f t="shared" si="6"/>
        <v>10000</v>
      </c>
      <c r="M33" s="75">
        <f t="shared" si="1"/>
        <v>10000</v>
      </c>
      <c r="N33" s="64">
        <v>0.01</v>
      </c>
      <c r="O33" s="75">
        <f t="shared" si="7"/>
        <v>8500</v>
      </c>
      <c r="P33" s="75">
        <f t="shared" si="2"/>
        <v>8500</v>
      </c>
      <c r="Q33" s="64">
        <v>8.5000000000000006E-3</v>
      </c>
      <c r="R33" s="75"/>
      <c r="S33" s="75"/>
      <c r="T33" s="76">
        <f t="shared" si="3"/>
        <v>0</v>
      </c>
      <c r="U33" s="49"/>
      <c r="V33" s="63">
        <f t="shared" si="8"/>
        <v>8500</v>
      </c>
      <c r="W33" s="63">
        <f t="shared" si="4"/>
        <v>8500</v>
      </c>
      <c r="X33" s="77"/>
      <c r="Y33" s="78"/>
      <c r="Z33" s="79"/>
      <c r="AB33" s="70"/>
    </row>
    <row r="34" spans="1:28" ht="30" x14ac:dyDescent="0.25">
      <c r="A34" s="72">
        <v>33</v>
      </c>
      <c r="B34" s="10" t="s">
        <v>109</v>
      </c>
      <c r="C34" s="10" t="s">
        <v>1087</v>
      </c>
      <c r="D34" s="10" t="s">
        <v>1197</v>
      </c>
      <c r="E34" s="73" t="s">
        <v>1074</v>
      </c>
      <c r="F34" s="10" t="s">
        <v>1658</v>
      </c>
      <c r="G34" s="74" t="s">
        <v>1607</v>
      </c>
      <c r="H34" s="10" t="s">
        <v>1608</v>
      </c>
      <c r="I34" s="75">
        <f t="shared" si="5"/>
        <v>11500</v>
      </c>
      <c r="J34" s="75">
        <f t="shared" si="0"/>
        <v>11500</v>
      </c>
      <c r="K34" s="64">
        <v>1.15E-2</v>
      </c>
      <c r="L34" s="75">
        <f t="shared" si="6"/>
        <v>11500</v>
      </c>
      <c r="M34" s="75">
        <f t="shared" si="1"/>
        <v>11500</v>
      </c>
      <c r="N34" s="64">
        <v>1.15E-2</v>
      </c>
      <c r="O34" s="75">
        <f t="shared" si="7"/>
        <v>9200</v>
      </c>
      <c r="P34" s="75">
        <f t="shared" si="2"/>
        <v>9200</v>
      </c>
      <c r="Q34" s="64">
        <v>9.1999999999999998E-3</v>
      </c>
      <c r="R34" s="75"/>
      <c r="S34" s="75"/>
      <c r="T34" s="76">
        <f t="shared" si="3"/>
        <v>0</v>
      </c>
      <c r="U34" s="49"/>
      <c r="V34" s="63">
        <f t="shared" si="8"/>
        <v>9200</v>
      </c>
      <c r="W34" s="63">
        <f t="shared" si="4"/>
        <v>9200</v>
      </c>
      <c r="X34" s="77"/>
      <c r="Y34" s="78"/>
      <c r="Z34" s="79"/>
      <c r="AB34" s="70"/>
    </row>
    <row r="35" spans="1:28" ht="30" x14ac:dyDescent="0.25">
      <c r="A35" s="72">
        <v>34</v>
      </c>
      <c r="B35" s="10" t="s">
        <v>625</v>
      </c>
      <c r="C35" s="10" t="s">
        <v>1072</v>
      </c>
      <c r="D35" s="10" t="s">
        <v>1442</v>
      </c>
      <c r="E35" s="73" t="s">
        <v>1659</v>
      </c>
      <c r="F35" s="10" t="s">
        <v>1660</v>
      </c>
      <c r="G35" s="74" t="s">
        <v>1607</v>
      </c>
      <c r="H35" s="10" t="s">
        <v>1661</v>
      </c>
      <c r="I35" s="75">
        <f t="shared" si="5"/>
        <v>2425000</v>
      </c>
      <c r="J35" s="75">
        <f t="shared" si="0"/>
        <v>2425000</v>
      </c>
      <c r="K35" s="64">
        <v>2.4249999999999998</v>
      </c>
      <c r="L35" s="75">
        <f t="shared" si="6"/>
        <v>735500</v>
      </c>
      <c r="M35" s="75">
        <f t="shared" si="1"/>
        <v>735500</v>
      </c>
      <c r="N35" s="64">
        <v>0.73550000000000004</v>
      </c>
      <c r="O35" s="75">
        <f t="shared" si="7"/>
        <v>36800</v>
      </c>
      <c r="P35" s="75">
        <f t="shared" si="2"/>
        <v>36775</v>
      </c>
      <c r="Q35" s="64">
        <v>3.6775000000000002E-2</v>
      </c>
      <c r="R35" s="75">
        <f t="shared" si="9"/>
        <v>662000</v>
      </c>
      <c r="S35" s="75">
        <f>U35*1000000</f>
        <v>661950</v>
      </c>
      <c r="T35" s="76">
        <f t="shared" si="3"/>
        <v>0.9</v>
      </c>
      <c r="U35" s="65">
        <v>0.66195000000000004</v>
      </c>
      <c r="V35" s="63">
        <f t="shared" si="8"/>
        <v>698700</v>
      </c>
      <c r="W35" s="63">
        <f t="shared" si="4"/>
        <v>698725</v>
      </c>
      <c r="X35" s="77">
        <v>661950</v>
      </c>
      <c r="Y35" s="78"/>
      <c r="Z35" s="79"/>
      <c r="AB35" s="70"/>
    </row>
    <row r="36" spans="1:28" ht="30" x14ac:dyDescent="0.25">
      <c r="A36" s="72">
        <v>35</v>
      </c>
      <c r="B36" s="10" t="s">
        <v>113</v>
      </c>
      <c r="C36" s="10" t="s">
        <v>1081</v>
      </c>
      <c r="D36" s="10" t="s">
        <v>1201</v>
      </c>
      <c r="E36" s="73" t="s">
        <v>1074</v>
      </c>
      <c r="F36" s="10" t="s">
        <v>1662</v>
      </c>
      <c r="G36" s="74" t="s">
        <v>1607</v>
      </c>
      <c r="H36" s="10" t="s">
        <v>1608</v>
      </c>
      <c r="I36" s="75">
        <f t="shared" si="5"/>
        <v>118000</v>
      </c>
      <c r="J36" s="75">
        <f t="shared" si="0"/>
        <v>118000</v>
      </c>
      <c r="K36" s="64">
        <v>0.11799999999999999</v>
      </c>
      <c r="L36" s="75">
        <f t="shared" si="6"/>
        <v>118000</v>
      </c>
      <c r="M36" s="75">
        <f t="shared" si="1"/>
        <v>118000</v>
      </c>
      <c r="N36" s="64">
        <v>0.11799999999999999</v>
      </c>
      <c r="O36" s="75">
        <f t="shared" si="7"/>
        <v>94400</v>
      </c>
      <c r="P36" s="75">
        <f t="shared" si="2"/>
        <v>94400</v>
      </c>
      <c r="Q36" s="64">
        <v>9.4399999999999998E-2</v>
      </c>
      <c r="R36" s="75"/>
      <c r="S36" s="75"/>
      <c r="T36" s="76">
        <f t="shared" si="3"/>
        <v>0</v>
      </c>
      <c r="U36" s="49"/>
      <c r="V36" s="63">
        <f t="shared" si="8"/>
        <v>94400</v>
      </c>
      <c r="W36" s="63">
        <f t="shared" si="4"/>
        <v>94400</v>
      </c>
      <c r="X36" s="77"/>
      <c r="Y36" s="78"/>
      <c r="Z36" s="79"/>
      <c r="AB36" s="70"/>
    </row>
    <row r="37" spans="1:28" ht="30" x14ac:dyDescent="0.25">
      <c r="A37" s="72">
        <v>36</v>
      </c>
      <c r="B37" s="10" t="s">
        <v>123</v>
      </c>
      <c r="C37" s="10" t="s">
        <v>1072</v>
      </c>
      <c r="D37" s="10" t="s">
        <v>1220</v>
      </c>
      <c r="E37" s="73" t="s">
        <v>1077</v>
      </c>
      <c r="F37" s="10" t="s">
        <v>1663</v>
      </c>
      <c r="G37" s="74" t="s">
        <v>1607</v>
      </c>
      <c r="H37" s="10" t="s">
        <v>1664</v>
      </c>
      <c r="I37" s="75">
        <f t="shared" si="5"/>
        <v>215000</v>
      </c>
      <c r="J37" s="75">
        <v>215000</v>
      </c>
      <c r="K37" s="64">
        <v>0.13</v>
      </c>
      <c r="L37" s="75">
        <f t="shared" si="6"/>
        <v>215000</v>
      </c>
      <c r="M37" s="75">
        <v>215000</v>
      </c>
      <c r="N37" s="64">
        <v>0.13</v>
      </c>
      <c r="O37" s="75">
        <f t="shared" si="7"/>
        <v>182800</v>
      </c>
      <c r="P37" s="75">
        <f>M37*0.85</f>
        <v>182750</v>
      </c>
      <c r="Q37" s="64">
        <v>0.1105</v>
      </c>
      <c r="R37" s="75"/>
      <c r="S37" s="75"/>
      <c r="T37" s="76">
        <f t="shared" si="3"/>
        <v>0</v>
      </c>
      <c r="U37" s="49"/>
      <c r="V37" s="63">
        <f t="shared" si="8"/>
        <v>182800</v>
      </c>
      <c r="W37" s="63">
        <f t="shared" si="4"/>
        <v>182750</v>
      </c>
      <c r="X37" s="77"/>
      <c r="Y37" s="78"/>
      <c r="Z37" s="79"/>
      <c r="AB37" s="70"/>
    </row>
    <row r="38" spans="1:28" ht="30" x14ac:dyDescent="0.25">
      <c r="A38" s="72">
        <v>37</v>
      </c>
      <c r="B38" s="10" t="s">
        <v>123</v>
      </c>
      <c r="C38" s="10" t="s">
        <v>1072</v>
      </c>
      <c r="D38" s="10" t="s">
        <v>1220</v>
      </c>
      <c r="E38" s="73" t="s">
        <v>1077</v>
      </c>
      <c r="F38" s="10" t="s">
        <v>1665</v>
      </c>
      <c r="G38" s="74" t="s">
        <v>1607</v>
      </c>
      <c r="H38" s="10" t="s">
        <v>1666</v>
      </c>
      <c r="I38" s="75">
        <f t="shared" si="5"/>
        <v>170000</v>
      </c>
      <c r="J38" s="75">
        <f t="shared" si="0"/>
        <v>170000</v>
      </c>
      <c r="K38" s="64">
        <v>0.17</v>
      </c>
      <c r="L38" s="75">
        <f t="shared" si="6"/>
        <v>170000</v>
      </c>
      <c r="M38" s="75">
        <f t="shared" si="1"/>
        <v>170000</v>
      </c>
      <c r="N38" s="64">
        <v>0.17</v>
      </c>
      <c r="O38" s="75">
        <f t="shared" si="7"/>
        <v>144500</v>
      </c>
      <c r="P38" s="75">
        <f t="shared" si="2"/>
        <v>144500</v>
      </c>
      <c r="Q38" s="64">
        <v>0.14449999999999999</v>
      </c>
      <c r="R38" s="75"/>
      <c r="S38" s="75"/>
      <c r="T38" s="76">
        <f t="shared" si="3"/>
        <v>0</v>
      </c>
      <c r="U38" s="49"/>
      <c r="V38" s="63">
        <f t="shared" si="8"/>
        <v>144500</v>
      </c>
      <c r="W38" s="63">
        <f t="shared" si="4"/>
        <v>144500</v>
      </c>
      <c r="X38" s="77"/>
      <c r="Y38" s="78"/>
      <c r="Z38" s="79"/>
      <c r="AB38" s="70"/>
    </row>
    <row r="39" spans="1:28" ht="30" x14ac:dyDescent="0.25">
      <c r="A39" s="72">
        <v>38</v>
      </c>
      <c r="B39" s="10" t="s">
        <v>123</v>
      </c>
      <c r="C39" s="10" t="s">
        <v>1072</v>
      </c>
      <c r="D39" s="10" t="s">
        <v>1220</v>
      </c>
      <c r="E39" s="73" t="s">
        <v>1074</v>
      </c>
      <c r="F39" s="10" t="s">
        <v>1667</v>
      </c>
      <c r="G39" s="74" t="s">
        <v>1607</v>
      </c>
      <c r="H39" s="10" t="s">
        <v>1608</v>
      </c>
      <c r="I39" s="75">
        <f t="shared" si="5"/>
        <v>42800</v>
      </c>
      <c r="J39" s="75">
        <f t="shared" si="0"/>
        <v>42800</v>
      </c>
      <c r="K39" s="64">
        <v>4.2799999999999998E-2</v>
      </c>
      <c r="L39" s="75">
        <f t="shared" si="6"/>
        <v>42800</v>
      </c>
      <c r="M39" s="75">
        <f t="shared" si="1"/>
        <v>42800</v>
      </c>
      <c r="N39" s="64">
        <v>4.2799999999999998E-2</v>
      </c>
      <c r="O39" s="75">
        <f t="shared" si="7"/>
        <v>36400</v>
      </c>
      <c r="P39" s="75">
        <f t="shared" si="2"/>
        <v>36380</v>
      </c>
      <c r="Q39" s="64">
        <v>3.6380000000000003E-2</v>
      </c>
      <c r="R39" s="75"/>
      <c r="S39" s="75"/>
      <c r="T39" s="76">
        <f t="shared" si="3"/>
        <v>0</v>
      </c>
      <c r="U39" s="49"/>
      <c r="V39" s="63">
        <f t="shared" si="8"/>
        <v>36400</v>
      </c>
      <c r="W39" s="63">
        <f t="shared" si="4"/>
        <v>36380</v>
      </c>
      <c r="X39" s="77"/>
      <c r="Y39" s="78"/>
      <c r="Z39" s="79"/>
      <c r="AB39" s="70"/>
    </row>
    <row r="40" spans="1:28" ht="30" x14ac:dyDescent="0.25">
      <c r="A40" s="72">
        <v>39</v>
      </c>
      <c r="B40" s="10" t="s">
        <v>634</v>
      </c>
      <c r="C40" s="10" t="s">
        <v>1072</v>
      </c>
      <c r="D40" s="10" t="s">
        <v>1073</v>
      </c>
      <c r="E40" s="73" t="s">
        <v>1077</v>
      </c>
      <c r="F40" s="10" t="s">
        <v>1668</v>
      </c>
      <c r="G40" s="74" t="s">
        <v>1607</v>
      </c>
      <c r="H40" s="10" t="s">
        <v>1669</v>
      </c>
      <c r="I40" s="75">
        <f t="shared" si="5"/>
        <v>515100</v>
      </c>
      <c r="J40" s="75">
        <f t="shared" si="0"/>
        <v>515100</v>
      </c>
      <c r="K40" s="64">
        <v>0.5151</v>
      </c>
      <c r="L40" s="75">
        <f t="shared" si="6"/>
        <v>481700</v>
      </c>
      <c r="M40" s="75">
        <f t="shared" si="1"/>
        <v>481700</v>
      </c>
      <c r="N40" s="64">
        <v>0.48170000000000002</v>
      </c>
      <c r="O40" s="75">
        <f t="shared" si="7"/>
        <v>24100</v>
      </c>
      <c r="P40" s="75">
        <f t="shared" si="2"/>
        <v>24085</v>
      </c>
      <c r="Q40" s="64">
        <v>2.4084999999999999E-2</v>
      </c>
      <c r="R40" s="75">
        <f t="shared" si="9"/>
        <v>433500</v>
      </c>
      <c r="S40" s="75">
        <f>U40*1000000</f>
        <v>433530</v>
      </c>
      <c r="T40" s="76">
        <f t="shared" si="3"/>
        <v>0.9</v>
      </c>
      <c r="U40" s="65">
        <v>0.43353000000000003</v>
      </c>
      <c r="V40" s="63">
        <f t="shared" si="8"/>
        <v>457600</v>
      </c>
      <c r="W40" s="63">
        <f t="shared" si="4"/>
        <v>457615</v>
      </c>
      <c r="X40" s="77">
        <v>433530</v>
      </c>
      <c r="Y40" s="78"/>
      <c r="Z40" s="79"/>
      <c r="AB40" s="70"/>
    </row>
    <row r="41" spans="1:28" ht="30" x14ac:dyDescent="0.25">
      <c r="A41" s="72">
        <v>40</v>
      </c>
      <c r="B41" s="10" t="s">
        <v>125</v>
      </c>
      <c r="C41" s="10" t="s">
        <v>1081</v>
      </c>
      <c r="D41" s="10" t="s">
        <v>1225</v>
      </c>
      <c r="E41" s="73" t="s">
        <v>1123</v>
      </c>
      <c r="F41" s="10" t="s">
        <v>1670</v>
      </c>
      <c r="G41" s="74" t="s">
        <v>1607</v>
      </c>
      <c r="H41" s="10" t="s">
        <v>1671</v>
      </c>
      <c r="I41" s="75">
        <f t="shared" si="5"/>
        <v>7300000</v>
      </c>
      <c r="J41" s="75">
        <f t="shared" si="0"/>
        <v>7300000</v>
      </c>
      <c r="K41" s="64">
        <v>7.3</v>
      </c>
      <c r="L41" s="75">
        <f t="shared" si="6"/>
        <v>6505300</v>
      </c>
      <c r="M41" s="75">
        <f t="shared" si="1"/>
        <v>6505300</v>
      </c>
      <c r="N41" s="64">
        <v>6.5053000000000001</v>
      </c>
      <c r="O41" s="75">
        <f t="shared" si="7"/>
        <v>325300</v>
      </c>
      <c r="P41" s="75">
        <f t="shared" si="2"/>
        <v>325265</v>
      </c>
      <c r="Q41" s="64">
        <v>0.32526500000000003</v>
      </c>
      <c r="R41" s="75">
        <f t="shared" si="9"/>
        <v>5854800</v>
      </c>
      <c r="S41" s="75">
        <f>U41*1000000</f>
        <v>5854770</v>
      </c>
      <c r="T41" s="76">
        <f t="shared" si="3"/>
        <v>0.9</v>
      </c>
      <c r="U41" s="65">
        <v>5.8547700000000003</v>
      </c>
      <c r="V41" s="63">
        <f t="shared" si="8"/>
        <v>6180000</v>
      </c>
      <c r="W41" s="63">
        <f t="shared" si="4"/>
        <v>6180035</v>
      </c>
      <c r="X41" s="77">
        <v>819667.8</v>
      </c>
      <c r="Y41" s="78">
        <v>3103028.1</v>
      </c>
      <c r="Z41" s="79">
        <v>1932074.1</v>
      </c>
      <c r="AB41" s="70"/>
    </row>
    <row r="42" spans="1:28" ht="30" x14ac:dyDescent="0.25">
      <c r="A42" s="72">
        <v>41</v>
      </c>
      <c r="B42" s="10" t="s">
        <v>125</v>
      </c>
      <c r="C42" s="10" t="s">
        <v>1081</v>
      </c>
      <c r="D42" s="10" t="s">
        <v>1225</v>
      </c>
      <c r="E42" s="73" t="s">
        <v>1077</v>
      </c>
      <c r="F42" s="10" t="s">
        <v>1672</v>
      </c>
      <c r="G42" s="74" t="s">
        <v>1607</v>
      </c>
      <c r="H42" s="10" t="s">
        <v>1673</v>
      </c>
      <c r="I42" s="75">
        <f t="shared" si="5"/>
        <v>715000</v>
      </c>
      <c r="J42" s="75">
        <f t="shared" si="0"/>
        <v>715000</v>
      </c>
      <c r="K42" s="64">
        <v>0.71499999999999997</v>
      </c>
      <c r="L42" s="75">
        <f t="shared" si="6"/>
        <v>715000</v>
      </c>
      <c r="M42" s="75">
        <f t="shared" si="1"/>
        <v>715000</v>
      </c>
      <c r="N42" s="64">
        <v>0.71499999999999997</v>
      </c>
      <c r="O42" s="75">
        <f t="shared" si="7"/>
        <v>35800</v>
      </c>
      <c r="P42" s="75">
        <f t="shared" si="2"/>
        <v>35750</v>
      </c>
      <c r="Q42" s="64">
        <v>3.5749999999999997E-2</v>
      </c>
      <c r="R42" s="75">
        <f t="shared" si="9"/>
        <v>643500</v>
      </c>
      <c r="S42" s="75">
        <f>U42*1000000</f>
        <v>643500</v>
      </c>
      <c r="T42" s="76">
        <f t="shared" si="3"/>
        <v>0.9</v>
      </c>
      <c r="U42" s="65">
        <v>0.64349999999999996</v>
      </c>
      <c r="V42" s="63">
        <f t="shared" si="8"/>
        <v>679300</v>
      </c>
      <c r="W42" s="63">
        <f t="shared" si="4"/>
        <v>679250</v>
      </c>
      <c r="X42" s="77">
        <v>128700</v>
      </c>
      <c r="Y42" s="78">
        <v>257400</v>
      </c>
      <c r="Z42" s="79">
        <v>257400</v>
      </c>
      <c r="AB42" s="70"/>
    </row>
    <row r="43" spans="1:28" ht="30" x14ac:dyDescent="0.25">
      <c r="A43" s="72">
        <v>42</v>
      </c>
      <c r="B43" s="10" t="s">
        <v>147</v>
      </c>
      <c r="C43" s="10" t="s">
        <v>1087</v>
      </c>
      <c r="D43" s="10" t="s">
        <v>1236</v>
      </c>
      <c r="E43" s="73" t="s">
        <v>1237</v>
      </c>
      <c r="F43" s="10" t="s">
        <v>1674</v>
      </c>
      <c r="G43" s="74" t="s">
        <v>1607</v>
      </c>
      <c r="H43" s="10" t="s">
        <v>1675</v>
      </c>
      <c r="I43" s="75">
        <f t="shared" si="5"/>
        <v>664200</v>
      </c>
      <c r="J43" s="75">
        <f t="shared" si="0"/>
        <v>664200</v>
      </c>
      <c r="K43" s="64">
        <v>0.66420000000000001</v>
      </c>
      <c r="L43" s="75">
        <f t="shared" si="6"/>
        <v>415800</v>
      </c>
      <c r="M43" s="75">
        <f t="shared" si="1"/>
        <v>415800</v>
      </c>
      <c r="N43" s="64">
        <v>0.4158</v>
      </c>
      <c r="O43" s="75">
        <f t="shared" si="7"/>
        <v>353400</v>
      </c>
      <c r="P43" s="75">
        <f t="shared" si="2"/>
        <v>353430</v>
      </c>
      <c r="Q43" s="64">
        <v>0.35343000000000002</v>
      </c>
      <c r="R43" s="75"/>
      <c r="S43" s="75"/>
      <c r="T43" s="76">
        <f t="shared" si="3"/>
        <v>0</v>
      </c>
      <c r="U43" s="49"/>
      <c r="V43" s="63">
        <f t="shared" si="8"/>
        <v>353400</v>
      </c>
      <c r="W43" s="63">
        <f t="shared" si="4"/>
        <v>353430</v>
      </c>
      <c r="X43" s="77"/>
      <c r="Y43" s="78"/>
      <c r="Z43" s="79"/>
      <c r="AB43" s="70"/>
    </row>
    <row r="44" spans="1:28" ht="30" x14ac:dyDescent="0.25">
      <c r="A44" s="72">
        <v>43</v>
      </c>
      <c r="B44" s="10" t="s">
        <v>150</v>
      </c>
      <c r="C44" s="10" t="s">
        <v>1087</v>
      </c>
      <c r="D44" s="10" t="s">
        <v>1181</v>
      </c>
      <c r="E44" s="73" t="s">
        <v>1074</v>
      </c>
      <c r="F44" s="10" t="s">
        <v>1676</v>
      </c>
      <c r="G44" s="74" t="s">
        <v>1607</v>
      </c>
      <c r="H44" s="10" t="s">
        <v>1608</v>
      </c>
      <c r="I44" s="75">
        <f t="shared" si="5"/>
        <v>5000</v>
      </c>
      <c r="J44" s="75">
        <f t="shared" si="0"/>
        <v>5000</v>
      </c>
      <c r="K44" s="64">
        <v>5.0000000000000001E-3</v>
      </c>
      <c r="L44" s="75">
        <f t="shared" si="6"/>
        <v>5000</v>
      </c>
      <c r="M44" s="75">
        <f t="shared" si="1"/>
        <v>5000</v>
      </c>
      <c r="N44" s="64">
        <v>5.0000000000000001E-3</v>
      </c>
      <c r="O44" s="75">
        <f t="shared" si="7"/>
        <v>4300</v>
      </c>
      <c r="P44" s="75">
        <f t="shared" si="2"/>
        <v>4250</v>
      </c>
      <c r="Q44" s="64">
        <v>4.2500000000000003E-3</v>
      </c>
      <c r="R44" s="75"/>
      <c r="S44" s="75"/>
      <c r="T44" s="76">
        <f t="shared" si="3"/>
        <v>0</v>
      </c>
      <c r="U44" s="49"/>
      <c r="V44" s="63">
        <f t="shared" si="8"/>
        <v>4300</v>
      </c>
      <c r="W44" s="63">
        <f t="shared" si="4"/>
        <v>4250</v>
      </c>
      <c r="X44" s="77"/>
      <c r="Y44" s="78"/>
      <c r="Z44" s="79"/>
      <c r="AB44" s="70"/>
    </row>
    <row r="45" spans="1:28" ht="30" x14ac:dyDescent="0.25">
      <c r="A45" s="72">
        <v>44</v>
      </c>
      <c r="B45" s="10" t="s">
        <v>661</v>
      </c>
      <c r="C45" s="10" t="s">
        <v>1092</v>
      </c>
      <c r="D45" s="10" t="s">
        <v>1255</v>
      </c>
      <c r="E45" s="73" t="s">
        <v>1252</v>
      </c>
      <c r="F45" s="10" t="s">
        <v>1677</v>
      </c>
      <c r="G45" s="74" t="s">
        <v>1607</v>
      </c>
      <c r="H45" s="10" t="s">
        <v>1678</v>
      </c>
      <c r="I45" s="75">
        <f t="shared" si="5"/>
        <v>2431900</v>
      </c>
      <c r="J45" s="75">
        <f t="shared" si="0"/>
        <v>2431900</v>
      </c>
      <c r="K45" s="64">
        <v>2.4319000000000002</v>
      </c>
      <c r="L45" s="75">
        <f t="shared" si="6"/>
        <v>2415700</v>
      </c>
      <c r="M45" s="75">
        <f t="shared" si="1"/>
        <v>2415700</v>
      </c>
      <c r="N45" s="64">
        <v>2.4157000000000002</v>
      </c>
      <c r="O45" s="75">
        <f t="shared" si="7"/>
        <v>120800</v>
      </c>
      <c r="P45" s="75">
        <f t="shared" si="2"/>
        <v>120785</v>
      </c>
      <c r="Q45" s="64">
        <v>0.120785</v>
      </c>
      <c r="R45" s="75">
        <f t="shared" si="9"/>
        <v>2174100</v>
      </c>
      <c r="S45" s="75">
        <f>U45*1000000</f>
        <v>2174130</v>
      </c>
      <c r="T45" s="76">
        <f t="shared" si="3"/>
        <v>0.9</v>
      </c>
      <c r="U45" s="65">
        <v>2.1741299999999999</v>
      </c>
      <c r="V45" s="63">
        <f t="shared" si="8"/>
        <v>2294900</v>
      </c>
      <c r="W45" s="63">
        <f t="shared" si="4"/>
        <v>2294915</v>
      </c>
      <c r="X45" s="77">
        <v>450000</v>
      </c>
      <c r="Y45" s="78">
        <v>1100000</v>
      </c>
      <c r="Z45" s="79">
        <v>624130</v>
      </c>
      <c r="AB45" s="70"/>
    </row>
    <row r="46" spans="1:28" ht="30" x14ac:dyDescent="0.25">
      <c r="A46" s="72">
        <v>45</v>
      </c>
      <c r="B46" s="10" t="s">
        <v>661</v>
      </c>
      <c r="C46" s="10" t="s">
        <v>1092</v>
      </c>
      <c r="D46" s="10" t="s">
        <v>1255</v>
      </c>
      <c r="E46" s="73" t="s">
        <v>1077</v>
      </c>
      <c r="F46" s="10" t="s">
        <v>1679</v>
      </c>
      <c r="G46" s="74" t="s">
        <v>1607</v>
      </c>
      <c r="H46" s="10" t="s">
        <v>1680</v>
      </c>
      <c r="I46" s="75">
        <f t="shared" si="5"/>
        <v>199400</v>
      </c>
      <c r="J46" s="75">
        <f t="shared" si="0"/>
        <v>199400</v>
      </c>
      <c r="K46" s="64">
        <v>0.19939999999999999</v>
      </c>
      <c r="L46" s="75">
        <f t="shared" si="6"/>
        <v>199400</v>
      </c>
      <c r="M46" s="75">
        <f t="shared" si="1"/>
        <v>199400</v>
      </c>
      <c r="N46" s="64">
        <v>0.19939999999999999</v>
      </c>
      <c r="O46" s="75">
        <f t="shared" si="7"/>
        <v>10000</v>
      </c>
      <c r="P46" s="75">
        <f t="shared" si="2"/>
        <v>9970</v>
      </c>
      <c r="Q46" s="64">
        <v>9.9699999999999997E-3</v>
      </c>
      <c r="R46" s="75">
        <f t="shared" si="9"/>
        <v>179500</v>
      </c>
      <c r="S46" s="75">
        <f>U46*1000000</f>
        <v>179460</v>
      </c>
      <c r="T46" s="76">
        <f t="shared" si="3"/>
        <v>0.9</v>
      </c>
      <c r="U46" s="65">
        <v>0.17946000000000001</v>
      </c>
      <c r="V46" s="63">
        <f t="shared" si="8"/>
        <v>189400</v>
      </c>
      <c r="W46" s="63">
        <f t="shared" si="4"/>
        <v>189430</v>
      </c>
      <c r="X46" s="77">
        <v>100000</v>
      </c>
      <c r="Y46" s="78">
        <v>79460</v>
      </c>
      <c r="Z46" s="79"/>
      <c r="AB46" s="70"/>
    </row>
    <row r="47" spans="1:28" ht="30" x14ac:dyDescent="0.25">
      <c r="A47" s="72">
        <v>46</v>
      </c>
      <c r="B47" s="10" t="s">
        <v>168</v>
      </c>
      <c r="C47" s="10" t="s">
        <v>1087</v>
      </c>
      <c r="D47" s="10" t="s">
        <v>1181</v>
      </c>
      <c r="E47" s="73" t="s">
        <v>1074</v>
      </c>
      <c r="F47" s="10" t="s">
        <v>1681</v>
      </c>
      <c r="G47" s="74" t="s">
        <v>1607</v>
      </c>
      <c r="H47" s="10" t="s">
        <v>1608</v>
      </c>
      <c r="I47" s="75">
        <f t="shared" si="5"/>
        <v>40000</v>
      </c>
      <c r="J47" s="75">
        <f t="shared" si="0"/>
        <v>40000</v>
      </c>
      <c r="K47" s="64">
        <v>0.04</v>
      </c>
      <c r="L47" s="75">
        <f t="shared" si="6"/>
        <v>40000</v>
      </c>
      <c r="M47" s="75">
        <f t="shared" si="1"/>
        <v>40000</v>
      </c>
      <c r="N47" s="64">
        <v>0.04</v>
      </c>
      <c r="O47" s="75">
        <f t="shared" si="7"/>
        <v>34000</v>
      </c>
      <c r="P47" s="75">
        <f t="shared" si="2"/>
        <v>34000</v>
      </c>
      <c r="Q47" s="64">
        <v>3.4000000000000002E-2</v>
      </c>
      <c r="R47" s="75"/>
      <c r="S47" s="75"/>
      <c r="T47" s="76">
        <f t="shared" si="3"/>
        <v>0</v>
      </c>
      <c r="U47" s="49"/>
      <c r="V47" s="63">
        <f t="shared" si="8"/>
        <v>34000</v>
      </c>
      <c r="W47" s="63">
        <f t="shared" si="4"/>
        <v>34000</v>
      </c>
      <c r="X47" s="77"/>
      <c r="Y47" s="78"/>
      <c r="Z47" s="79"/>
      <c r="AB47" s="70"/>
    </row>
    <row r="48" spans="1:28" ht="30" x14ac:dyDescent="0.25">
      <c r="A48" s="72">
        <v>47</v>
      </c>
      <c r="B48" s="10" t="s">
        <v>168</v>
      </c>
      <c r="C48" s="10" t="s">
        <v>1087</v>
      </c>
      <c r="D48" s="10" t="s">
        <v>1181</v>
      </c>
      <c r="E48" s="73" t="s">
        <v>1123</v>
      </c>
      <c r="F48" s="10" t="s">
        <v>1682</v>
      </c>
      <c r="G48" s="74" t="s">
        <v>1607</v>
      </c>
      <c r="H48" s="10" t="s">
        <v>1683</v>
      </c>
      <c r="I48" s="75">
        <f t="shared" si="5"/>
        <v>1164700</v>
      </c>
      <c r="J48" s="75">
        <f t="shared" si="0"/>
        <v>1164700</v>
      </c>
      <c r="K48" s="64">
        <v>1.1647000000000001</v>
      </c>
      <c r="L48" s="75">
        <f t="shared" si="6"/>
        <v>1164700</v>
      </c>
      <c r="M48" s="75">
        <f t="shared" si="1"/>
        <v>1164700</v>
      </c>
      <c r="N48" s="64">
        <v>1.1647000000000001</v>
      </c>
      <c r="O48" s="75">
        <f t="shared" si="7"/>
        <v>58200</v>
      </c>
      <c r="P48" s="75">
        <f t="shared" si="2"/>
        <v>58235</v>
      </c>
      <c r="Q48" s="64">
        <v>5.8235000000000002E-2</v>
      </c>
      <c r="R48" s="75">
        <f t="shared" si="9"/>
        <v>1048200</v>
      </c>
      <c r="S48" s="75">
        <v>1048235</v>
      </c>
      <c r="T48" s="76">
        <f t="shared" si="3"/>
        <v>0.9000042929509745</v>
      </c>
      <c r="U48" s="65">
        <v>1.04823</v>
      </c>
      <c r="V48" s="63">
        <f t="shared" si="8"/>
        <v>1106500</v>
      </c>
      <c r="W48" s="63">
        <f t="shared" si="4"/>
        <v>1106470</v>
      </c>
      <c r="X48" s="77">
        <v>209647.08000000002</v>
      </c>
      <c r="Y48" s="78">
        <v>419294.16000000003</v>
      </c>
      <c r="Z48" s="79">
        <v>419294.16000000003</v>
      </c>
      <c r="AB48" s="70"/>
    </row>
    <row r="49" spans="1:28" ht="30" x14ac:dyDescent="0.25">
      <c r="A49" s="72">
        <v>48</v>
      </c>
      <c r="B49" s="10" t="s">
        <v>172</v>
      </c>
      <c r="C49" s="10" t="s">
        <v>1092</v>
      </c>
      <c r="D49" s="10" t="s">
        <v>1261</v>
      </c>
      <c r="E49" s="73" t="s">
        <v>1074</v>
      </c>
      <c r="F49" s="10" t="s">
        <v>1684</v>
      </c>
      <c r="G49" s="74" t="s">
        <v>1607</v>
      </c>
      <c r="H49" s="10" t="s">
        <v>1624</v>
      </c>
      <c r="I49" s="75">
        <f t="shared" si="5"/>
        <v>40000</v>
      </c>
      <c r="J49" s="75">
        <f t="shared" si="0"/>
        <v>40000</v>
      </c>
      <c r="K49" s="64">
        <v>0.04</v>
      </c>
      <c r="L49" s="75">
        <f t="shared" si="6"/>
        <v>40000</v>
      </c>
      <c r="M49" s="75">
        <f t="shared" si="1"/>
        <v>40000</v>
      </c>
      <c r="N49" s="64">
        <v>0.04</v>
      </c>
      <c r="O49" s="75">
        <f t="shared" si="7"/>
        <v>34000</v>
      </c>
      <c r="P49" s="75">
        <f t="shared" si="2"/>
        <v>34000</v>
      </c>
      <c r="Q49" s="64">
        <v>3.4000000000000002E-2</v>
      </c>
      <c r="R49" s="75"/>
      <c r="S49" s="75"/>
      <c r="T49" s="76">
        <f t="shared" si="3"/>
        <v>0</v>
      </c>
      <c r="U49" s="49"/>
      <c r="V49" s="63">
        <f t="shared" si="8"/>
        <v>34000</v>
      </c>
      <c r="W49" s="63">
        <f t="shared" si="4"/>
        <v>34000</v>
      </c>
      <c r="X49" s="77"/>
      <c r="Y49" s="78"/>
      <c r="Z49" s="79"/>
      <c r="AB49" s="70"/>
    </row>
    <row r="50" spans="1:28" ht="30" x14ac:dyDescent="0.25">
      <c r="A50" s="72">
        <v>49</v>
      </c>
      <c r="B50" s="10" t="s">
        <v>172</v>
      </c>
      <c r="C50" s="10" t="s">
        <v>1092</v>
      </c>
      <c r="D50" s="10" t="s">
        <v>1261</v>
      </c>
      <c r="E50" s="10" t="s">
        <v>1123</v>
      </c>
      <c r="F50" s="10" t="s">
        <v>1685</v>
      </c>
      <c r="G50" s="74" t="s">
        <v>1607</v>
      </c>
      <c r="H50" s="10" t="s">
        <v>1686</v>
      </c>
      <c r="I50" s="75">
        <f t="shared" si="5"/>
        <v>112800</v>
      </c>
      <c r="J50" s="75">
        <f t="shared" si="0"/>
        <v>112800</v>
      </c>
      <c r="K50" s="64">
        <v>0.1128</v>
      </c>
      <c r="L50" s="75">
        <f t="shared" si="6"/>
        <v>112800</v>
      </c>
      <c r="M50" s="75">
        <f t="shared" si="1"/>
        <v>112800</v>
      </c>
      <c r="N50" s="64">
        <v>0.1128</v>
      </c>
      <c r="O50" s="75">
        <f t="shared" si="7"/>
        <v>5600</v>
      </c>
      <c r="P50" s="75">
        <f t="shared" si="2"/>
        <v>5640</v>
      </c>
      <c r="Q50" s="64">
        <v>5.64E-3</v>
      </c>
      <c r="R50" s="75">
        <f t="shared" si="9"/>
        <v>101500</v>
      </c>
      <c r="S50" s="75">
        <f>U50*1000000</f>
        <v>101520</v>
      </c>
      <c r="T50" s="76">
        <f t="shared" si="3"/>
        <v>0.9</v>
      </c>
      <c r="U50" s="65">
        <v>0.10152</v>
      </c>
      <c r="V50" s="63">
        <f t="shared" si="8"/>
        <v>107200</v>
      </c>
      <c r="W50" s="63">
        <f t="shared" si="4"/>
        <v>107160</v>
      </c>
      <c r="X50" s="77">
        <v>60000</v>
      </c>
      <c r="Y50" s="78">
        <v>41520</v>
      </c>
      <c r="Z50" s="79"/>
      <c r="AB50" s="70"/>
    </row>
    <row r="51" spans="1:28" ht="30" x14ac:dyDescent="0.25">
      <c r="A51" s="72">
        <v>50</v>
      </c>
      <c r="B51" s="10" t="s">
        <v>666</v>
      </c>
      <c r="C51" s="10" t="s">
        <v>1092</v>
      </c>
      <c r="D51" s="10" t="s">
        <v>1687</v>
      </c>
      <c r="E51" s="73" t="s">
        <v>1123</v>
      </c>
      <c r="F51" s="10" t="s">
        <v>1688</v>
      </c>
      <c r="G51" s="74" t="s">
        <v>1607</v>
      </c>
      <c r="H51" s="10" t="s">
        <v>1689</v>
      </c>
      <c r="I51" s="75">
        <f t="shared" si="5"/>
        <v>61600</v>
      </c>
      <c r="J51" s="75">
        <f t="shared" si="0"/>
        <v>61580</v>
      </c>
      <c r="K51" s="64">
        <v>6.1580000000000003E-2</v>
      </c>
      <c r="L51" s="75">
        <f t="shared" si="6"/>
        <v>61600</v>
      </c>
      <c r="M51" s="75">
        <f t="shared" si="1"/>
        <v>61580</v>
      </c>
      <c r="N51" s="64">
        <v>6.1580000000000003E-2</v>
      </c>
      <c r="O51" s="75">
        <f t="shared" si="7"/>
        <v>6200</v>
      </c>
      <c r="P51" s="75">
        <f t="shared" si="2"/>
        <v>6158</v>
      </c>
      <c r="Q51" s="64">
        <v>6.1580000000000003E-3</v>
      </c>
      <c r="R51" s="75">
        <f t="shared" si="9"/>
        <v>49300</v>
      </c>
      <c r="S51" s="75">
        <f>U51*1000000</f>
        <v>49264</v>
      </c>
      <c r="T51" s="76">
        <f t="shared" si="3"/>
        <v>0.8</v>
      </c>
      <c r="U51" s="65">
        <v>4.9264000000000002E-2</v>
      </c>
      <c r="V51" s="63">
        <f t="shared" si="8"/>
        <v>55400</v>
      </c>
      <c r="W51" s="63">
        <f t="shared" si="4"/>
        <v>55422</v>
      </c>
      <c r="X51" s="77">
        <v>35000</v>
      </c>
      <c r="Y51" s="78">
        <v>14264</v>
      </c>
      <c r="Z51" s="79"/>
      <c r="AB51" s="70"/>
    </row>
    <row r="52" spans="1:28" ht="30" x14ac:dyDescent="0.25">
      <c r="A52" s="72">
        <v>51</v>
      </c>
      <c r="B52" s="10" t="s">
        <v>183</v>
      </c>
      <c r="C52" s="10" t="s">
        <v>1095</v>
      </c>
      <c r="D52" s="10" t="s">
        <v>1159</v>
      </c>
      <c r="E52" s="73" t="s">
        <v>1074</v>
      </c>
      <c r="F52" s="10" t="s">
        <v>1690</v>
      </c>
      <c r="G52" s="74" t="s">
        <v>1607</v>
      </c>
      <c r="H52" s="10" t="s">
        <v>1608</v>
      </c>
      <c r="I52" s="75">
        <f t="shared" si="5"/>
        <v>35000</v>
      </c>
      <c r="J52" s="75">
        <f t="shared" si="0"/>
        <v>35000</v>
      </c>
      <c r="K52" s="64">
        <v>3.5000000000000003E-2</v>
      </c>
      <c r="L52" s="75">
        <f t="shared" si="6"/>
        <v>35000</v>
      </c>
      <c r="M52" s="75">
        <f t="shared" si="1"/>
        <v>35000</v>
      </c>
      <c r="N52" s="64">
        <v>3.5000000000000003E-2</v>
      </c>
      <c r="O52" s="75">
        <f t="shared" si="7"/>
        <v>29800</v>
      </c>
      <c r="P52" s="75">
        <f t="shared" si="2"/>
        <v>29750</v>
      </c>
      <c r="Q52" s="64">
        <v>2.9749999999999999E-2</v>
      </c>
      <c r="R52" s="75"/>
      <c r="S52" s="75"/>
      <c r="T52" s="76">
        <f t="shared" si="3"/>
        <v>0</v>
      </c>
      <c r="U52" s="49"/>
      <c r="V52" s="63">
        <f t="shared" si="8"/>
        <v>29800</v>
      </c>
      <c r="W52" s="63">
        <f t="shared" si="4"/>
        <v>29750</v>
      </c>
      <c r="X52" s="77"/>
      <c r="Y52" s="78"/>
      <c r="Z52" s="79"/>
      <c r="AB52" s="70"/>
    </row>
    <row r="53" spans="1:28" ht="30" x14ac:dyDescent="0.25">
      <c r="A53" s="72">
        <v>52</v>
      </c>
      <c r="B53" s="10" t="s">
        <v>185</v>
      </c>
      <c r="C53" s="10" t="s">
        <v>1092</v>
      </c>
      <c r="D53" s="10" t="s">
        <v>1274</v>
      </c>
      <c r="E53" s="73" t="s">
        <v>1074</v>
      </c>
      <c r="F53" s="10" t="s">
        <v>1691</v>
      </c>
      <c r="G53" s="74" t="s">
        <v>1607</v>
      </c>
      <c r="H53" s="10" t="s">
        <v>1608</v>
      </c>
      <c r="I53" s="75">
        <f t="shared" si="5"/>
        <v>19000</v>
      </c>
      <c r="J53" s="75">
        <f t="shared" si="0"/>
        <v>19000</v>
      </c>
      <c r="K53" s="64">
        <v>1.9E-2</v>
      </c>
      <c r="L53" s="75">
        <f t="shared" si="6"/>
        <v>19000</v>
      </c>
      <c r="M53" s="75">
        <f t="shared" si="1"/>
        <v>19000</v>
      </c>
      <c r="N53" s="64">
        <v>1.9E-2</v>
      </c>
      <c r="O53" s="75">
        <f t="shared" si="7"/>
        <v>16200</v>
      </c>
      <c r="P53" s="75">
        <f t="shared" si="2"/>
        <v>16150.000000000002</v>
      </c>
      <c r="Q53" s="64">
        <v>1.6150000000000001E-2</v>
      </c>
      <c r="R53" s="75"/>
      <c r="S53" s="75"/>
      <c r="T53" s="76">
        <f t="shared" si="3"/>
        <v>0</v>
      </c>
      <c r="U53" s="49"/>
      <c r="V53" s="63">
        <f t="shared" si="8"/>
        <v>16200</v>
      </c>
      <c r="W53" s="63">
        <f t="shared" si="4"/>
        <v>16150.000000000002</v>
      </c>
      <c r="X53" s="77"/>
      <c r="Y53" s="78"/>
      <c r="Z53" s="79"/>
      <c r="AB53" s="70"/>
    </row>
    <row r="54" spans="1:28" ht="30" x14ac:dyDescent="0.25">
      <c r="A54" s="72">
        <v>53</v>
      </c>
      <c r="B54" s="10" t="s">
        <v>185</v>
      </c>
      <c r="C54" s="10" t="s">
        <v>1092</v>
      </c>
      <c r="D54" s="10" t="s">
        <v>1274</v>
      </c>
      <c r="E54" s="73" t="s">
        <v>1077</v>
      </c>
      <c r="F54" s="10" t="s">
        <v>1692</v>
      </c>
      <c r="G54" s="74" t="s">
        <v>1607</v>
      </c>
      <c r="H54" s="10" t="s">
        <v>1693</v>
      </c>
      <c r="I54" s="75">
        <f t="shared" si="5"/>
        <v>982200</v>
      </c>
      <c r="J54" s="75">
        <f t="shared" si="0"/>
        <v>982235</v>
      </c>
      <c r="K54" s="64">
        <v>0.98223499999999997</v>
      </c>
      <c r="L54" s="75">
        <f t="shared" si="6"/>
        <v>589300</v>
      </c>
      <c r="M54" s="75">
        <f t="shared" si="1"/>
        <v>589340</v>
      </c>
      <c r="N54" s="64">
        <v>0.58933999999999997</v>
      </c>
      <c r="O54" s="75">
        <f t="shared" si="7"/>
        <v>500900</v>
      </c>
      <c r="P54" s="75">
        <f t="shared" si="2"/>
        <v>500939</v>
      </c>
      <c r="Q54" s="64">
        <v>0.50093900000000002</v>
      </c>
      <c r="R54" s="75"/>
      <c r="S54" s="75"/>
      <c r="T54" s="76">
        <f t="shared" si="3"/>
        <v>0</v>
      </c>
      <c r="U54" s="49"/>
      <c r="V54" s="63">
        <f t="shared" si="8"/>
        <v>500900</v>
      </c>
      <c r="W54" s="63">
        <f t="shared" si="4"/>
        <v>500939</v>
      </c>
      <c r="X54" s="77"/>
      <c r="Y54" s="78"/>
      <c r="Z54" s="79"/>
      <c r="AB54" s="70"/>
    </row>
    <row r="55" spans="1:28" ht="30" x14ac:dyDescent="0.25">
      <c r="A55" s="72">
        <v>54</v>
      </c>
      <c r="B55" s="10" t="s">
        <v>189</v>
      </c>
      <c r="C55" s="10" t="s">
        <v>1087</v>
      </c>
      <c r="D55" s="10" t="s">
        <v>1181</v>
      </c>
      <c r="E55" s="73" t="s">
        <v>1126</v>
      </c>
      <c r="F55" s="10" t="s">
        <v>1694</v>
      </c>
      <c r="G55" s="74" t="s">
        <v>1607</v>
      </c>
      <c r="H55" s="10" t="s">
        <v>1282</v>
      </c>
      <c r="I55" s="75">
        <f t="shared" si="5"/>
        <v>22000</v>
      </c>
      <c r="J55" s="75">
        <f t="shared" si="0"/>
        <v>22000</v>
      </c>
      <c r="K55" s="64">
        <v>2.1999999999999999E-2</v>
      </c>
      <c r="L55" s="75">
        <f t="shared" si="6"/>
        <v>22000</v>
      </c>
      <c r="M55" s="75">
        <f t="shared" si="1"/>
        <v>22000</v>
      </c>
      <c r="N55" s="64">
        <v>2.1999999999999999E-2</v>
      </c>
      <c r="O55" s="75">
        <f t="shared" si="7"/>
        <v>1100</v>
      </c>
      <c r="P55" s="75">
        <f t="shared" si="2"/>
        <v>1100</v>
      </c>
      <c r="Q55" s="64">
        <v>1.1000000000000001E-3</v>
      </c>
      <c r="R55" s="75">
        <f t="shared" si="9"/>
        <v>19800</v>
      </c>
      <c r="S55" s="75">
        <f>U55*1000000</f>
        <v>19800</v>
      </c>
      <c r="T55" s="76">
        <f t="shared" si="3"/>
        <v>0.9</v>
      </c>
      <c r="U55" s="65">
        <v>1.9800000000000002E-2</v>
      </c>
      <c r="V55" s="63">
        <f t="shared" si="8"/>
        <v>20900</v>
      </c>
      <c r="W55" s="63">
        <f t="shared" si="4"/>
        <v>20900</v>
      </c>
      <c r="X55" s="77">
        <v>3960</v>
      </c>
      <c r="Y55" s="78">
        <v>7920</v>
      </c>
      <c r="Z55" s="79">
        <v>7920</v>
      </c>
      <c r="AB55" s="70"/>
    </row>
    <row r="56" spans="1:28" ht="30" x14ac:dyDescent="0.25">
      <c r="A56" s="72">
        <v>55</v>
      </c>
      <c r="B56" s="10" t="s">
        <v>189</v>
      </c>
      <c r="C56" s="10" t="s">
        <v>1087</v>
      </c>
      <c r="D56" s="10" t="s">
        <v>1181</v>
      </c>
      <c r="E56" s="73" t="s">
        <v>1074</v>
      </c>
      <c r="F56" s="10" t="s">
        <v>1695</v>
      </c>
      <c r="G56" s="74" t="s">
        <v>1607</v>
      </c>
      <c r="H56" s="10" t="s">
        <v>1608</v>
      </c>
      <c r="I56" s="75">
        <f t="shared" si="5"/>
        <v>25000</v>
      </c>
      <c r="J56" s="75">
        <f t="shared" si="0"/>
        <v>25000</v>
      </c>
      <c r="K56" s="64">
        <v>2.5000000000000001E-2</v>
      </c>
      <c r="L56" s="75">
        <f t="shared" si="6"/>
        <v>25000</v>
      </c>
      <c r="M56" s="75">
        <f t="shared" si="1"/>
        <v>25000</v>
      </c>
      <c r="N56" s="64">
        <v>2.5000000000000001E-2</v>
      </c>
      <c r="O56" s="75">
        <f t="shared" si="7"/>
        <v>21300</v>
      </c>
      <c r="P56" s="75">
        <f t="shared" si="2"/>
        <v>21250</v>
      </c>
      <c r="Q56" s="64">
        <v>2.1250000000000002E-2</v>
      </c>
      <c r="R56" s="75"/>
      <c r="S56" s="75"/>
      <c r="T56" s="76">
        <f t="shared" si="3"/>
        <v>0</v>
      </c>
      <c r="U56" s="49"/>
      <c r="V56" s="63">
        <f t="shared" si="8"/>
        <v>21300</v>
      </c>
      <c r="W56" s="63">
        <f t="shared" si="4"/>
        <v>21250</v>
      </c>
      <c r="X56" s="77"/>
      <c r="Y56" s="78"/>
      <c r="Z56" s="79"/>
      <c r="AB56" s="70"/>
    </row>
    <row r="57" spans="1:28" ht="30" x14ac:dyDescent="0.25">
      <c r="A57" s="72">
        <v>56</v>
      </c>
      <c r="B57" s="10" t="s">
        <v>214</v>
      </c>
      <c r="C57" s="10" t="s">
        <v>1072</v>
      </c>
      <c r="D57" s="10" t="s">
        <v>1220</v>
      </c>
      <c r="E57" s="73" t="s">
        <v>1252</v>
      </c>
      <c r="F57" s="10" t="s">
        <v>1696</v>
      </c>
      <c r="G57" s="74" t="s">
        <v>1607</v>
      </c>
      <c r="H57" s="10" t="s">
        <v>1697</v>
      </c>
      <c r="I57" s="75">
        <f t="shared" si="5"/>
        <v>3214800</v>
      </c>
      <c r="J57" s="75">
        <f t="shared" si="0"/>
        <v>3214825</v>
      </c>
      <c r="K57" s="64">
        <v>3.2148249999999998</v>
      </c>
      <c r="L57" s="75">
        <f t="shared" si="6"/>
        <v>2981000</v>
      </c>
      <c r="M57" s="75">
        <f t="shared" si="1"/>
        <v>2981000</v>
      </c>
      <c r="N57" s="64">
        <v>2.9809999999999999</v>
      </c>
      <c r="O57" s="75">
        <f t="shared" si="7"/>
        <v>149100</v>
      </c>
      <c r="P57" s="75">
        <f t="shared" si="2"/>
        <v>149050</v>
      </c>
      <c r="Q57" s="64">
        <v>0.14904999999999999</v>
      </c>
      <c r="R57" s="75">
        <f t="shared" si="9"/>
        <v>2682900</v>
      </c>
      <c r="S57" s="75">
        <f>U57*1000000</f>
        <v>2682900</v>
      </c>
      <c r="T57" s="76">
        <f t="shared" si="3"/>
        <v>0.9</v>
      </c>
      <c r="U57" s="65">
        <v>2.6829000000000001</v>
      </c>
      <c r="V57" s="63">
        <f t="shared" si="8"/>
        <v>2832000</v>
      </c>
      <c r="W57" s="63">
        <f t="shared" si="4"/>
        <v>2831950</v>
      </c>
      <c r="X57" s="77">
        <v>2682900</v>
      </c>
      <c r="Y57" s="78"/>
      <c r="Z57" s="79"/>
      <c r="AB57" s="70"/>
    </row>
    <row r="58" spans="1:28" ht="30" x14ac:dyDescent="0.25">
      <c r="A58" s="72">
        <v>57</v>
      </c>
      <c r="B58" s="10" t="s">
        <v>220</v>
      </c>
      <c r="C58" s="10" t="s">
        <v>1087</v>
      </c>
      <c r="D58" s="10" t="s">
        <v>1289</v>
      </c>
      <c r="E58" s="73" t="s">
        <v>1074</v>
      </c>
      <c r="F58" s="10" t="s">
        <v>1698</v>
      </c>
      <c r="G58" s="74" t="s">
        <v>1607</v>
      </c>
      <c r="H58" s="10" t="s">
        <v>1608</v>
      </c>
      <c r="I58" s="75">
        <f t="shared" si="5"/>
        <v>12500</v>
      </c>
      <c r="J58" s="75">
        <f t="shared" si="0"/>
        <v>12500</v>
      </c>
      <c r="K58" s="64">
        <v>1.2500000000000001E-2</v>
      </c>
      <c r="L58" s="75">
        <f t="shared" si="6"/>
        <v>12500</v>
      </c>
      <c r="M58" s="75">
        <f t="shared" si="1"/>
        <v>12500</v>
      </c>
      <c r="N58" s="64">
        <v>1.2500000000000001E-2</v>
      </c>
      <c r="O58" s="75">
        <f t="shared" si="7"/>
        <v>10000</v>
      </c>
      <c r="P58" s="75">
        <f t="shared" si="2"/>
        <v>10000</v>
      </c>
      <c r="Q58" s="64">
        <v>0.01</v>
      </c>
      <c r="R58" s="75"/>
      <c r="S58" s="75"/>
      <c r="T58" s="76">
        <f t="shared" si="3"/>
        <v>0</v>
      </c>
      <c r="U58" s="49"/>
      <c r="V58" s="63">
        <f t="shared" si="8"/>
        <v>10000</v>
      </c>
      <c r="W58" s="63">
        <f t="shared" si="4"/>
        <v>10000</v>
      </c>
      <c r="X58" s="77"/>
      <c r="Y58" s="78"/>
      <c r="Z58" s="79"/>
      <c r="AB58" s="70"/>
    </row>
    <row r="59" spans="1:28" ht="30" x14ac:dyDescent="0.25">
      <c r="A59" s="72">
        <v>58</v>
      </c>
      <c r="B59" s="10" t="s">
        <v>222</v>
      </c>
      <c r="C59" s="10" t="s">
        <v>1092</v>
      </c>
      <c r="D59" s="10" t="s">
        <v>1293</v>
      </c>
      <c r="E59" s="73" t="s">
        <v>1237</v>
      </c>
      <c r="F59" s="10" t="s">
        <v>1699</v>
      </c>
      <c r="G59" s="74" t="s">
        <v>1607</v>
      </c>
      <c r="H59" s="10" t="s">
        <v>1700</v>
      </c>
      <c r="I59" s="75">
        <f t="shared" si="5"/>
        <v>165000</v>
      </c>
      <c r="J59" s="75">
        <f t="shared" si="0"/>
        <v>165000</v>
      </c>
      <c r="K59" s="64">
        <v>0.16500000000000001</v>
      </c>
      <c r="L59" s="75">
        <f t="shared" si="6"/>
        <v>165000</v>
      </c>
      <c r="M59" s="75">
        <f t="shared" si="1"/>
        <v>165000</v>
      </c>
      <c r="N59" s="64">
        <v>0.16500000000000001</v>
      </c>
      <c r="O59" s="75">
        <f t="shared" si="7"/>
        <v>132000</v>
      </c>
      <c r="P59" s="75">
        <f t="shared" si="2"/>
        <v>132000</v>
      </c>
      <c r="Q59" s="64">
        <v>0.13200000000000001</v>
      </c>
      <c r="R59" s="75"/>
      <c r="S59" s="75"/>
      <c r="T59" s="76">
        <f t="shared" si="3"/>
        <v>0</v>
      </c>
      <c r="U59" s="49"/>
      <c r="V59" s="63">
        <f t="shared" si="8"/>
        <v>132000</v>
      </c>
      <c r="W59" s="63">
        <f t="shared" si="4"/>
        <v>132000</v>
      </c>
      <c r="X59" s="77"/>
      <c r="Y59" s="78"/>
      <c r="Z59" s="79"/>
      <c r="AB59" s="70"/>
    </row>
    <row r="60" spans="1:28" ht="30" x14ac:dyDescent="0.25">
      <c r="A60" s="72">
        <v>59</v>
      </c>
      <c r="B60" s="10" t="s">
        <v>236</v>
      </c>
      <c r="C60" s="10" t="s">
        <v>1092</v>
      </c>
      <c r="D60" s="10" t="s">
        <v>1107</v>
      </c>
      <c r="E60" s="73" t="s">
        <v>1074</v>
      </c>
      <c r="F60" s="10" t="s">
        <v>1701</v>
      </c>
      <c r="G60" s="74" t="s">
        <v>1607</v>
      </c>
      <c r="H60" s="10" t="s">
        <v>1608</v>
      </c>
      <c r="I60" s="75">
        <f t="shared" si="5"/>
        <v>24800</v>
      </c>
      <c r="J60" s="75">
        <f t="shared" si="0"/>
        <v>24800</v>
      </c>
      <c r="K60" s="64">
        <v>2.4799999999999999E-2</v>
      </c>
      <c r="L60" s="75">
        <f t="shared" si="6"/>
        <v>24800</v>
      </c>
      <c r="M60" s="75">
        <f t="shared" si="1"/>
        <v>24800</v>
      </c>
      <c r="N60" s="64">
        <v>2.4799999999999999E-2</v>
      </c>
      <c r="O60" s="75">
        <f t="shared" si="7"/>
        <v>21100</v>
      </c>
      <c r="P60" s="75">
        <f t="shared" si="2"/>
        <v>21080</v>
      </c>
      <c r="Q60" s="64">
        <v>2.1080000000000002E-2</v>
      </c>
      <c r="R60" s="75"/>
      <c r="S60" s="75"/>
      <c r="T60" s="76">
        <f t="shared" si="3"/>
        <v>0</v>
      </c>
      <c r="U60" s="49"/>
      <c r="V60" s="63">
        <f t="shared" si="8"/>
        <v>21100</v>
      </c>
      <c r="W60" s="63">
        <f t="shared" si="4"/>
        <v>21080</v>
      </c>
      <c r="X60" s="77"/>
      <c r="Y60" s="78"/>
      <c r="Z60" s="79"/>
      <c r="AB60" s="70"/>
    </row>
    <row r="61" spans="1:28" ht="30" x14ac:dyDescent="0.25">
      <c r="A61" s="72">
        <v>60</v>
      </c>
      <c r="B61" s="10" t="s">
        <v>236</v>
      </c>
      <c r="C61" s="10" t="s">
        <v>1092</v>
      </c>
      <c r="D61" s="10" t="s">
        <v>1107</v>
      </c>
      <c r="E61" s="73" t="s">
        <v>1077</v>
      </c>
      <c r="F61" s="10" t="s">
        <v>1702</v>
      </c>
      <c r="G61" s="74" t="s">
        <v>1607</v>
      </c>
      <c r="H61" s="10" t="s">
        <v>1703</v>
      </c>
      <c r="I61" s="75">
        <f t="shared" si="5"/>
        <v>284400</v>
      </c>
      <c r="J61" s="75">
        <f t="shared" si="0"/>
        <v>284400</v>
      </c>
      <c r="K61" s="64">
        <v>0.28439999999999999</v>
      </c>
      <c r="L61" s="75">
        <f t="shared" si="6"/>
        <v>284400</v>
      </c>
      <c r="M61" s="75">
        <f t="shared" si="1"/>
        <v>284400</v>
      </c>
      <c r="N61" s="64">
        <v>0.28439999999999999</v>
      </c>
      <c r="O61" s="75">
        <f t="shared" si="7"/>
        <v>14200</v>
      </c>
      <c r="P61" s="75">
        <f t="shared" si="2"/>
        <v>14220</v>
      </c>
      <c r="Q61" s="64">
        <v>1.422E-2</v>
      </c>
      <c r="R61" s="75">
        <f t="shared" si="9"/>
        <v>256000</v>
      </c>
      <c r="S61" s="75">
        <f>U61*1000000</f>
        <v>255960.00000000003</v>
      </c>
      <c r="T61" s="76">
        <f t="shared" si="3"/>
        <v>0.90000000000000013</v>
      </c>
      <c r="U61" s="65">
        <v>0.25596000000000002</v>
      </c>
      <c r="V61" s="63">
        <f t="shared" si="8"/>
        <v>270200</v>
      </c>
      <c r="W61" s="63">
        <f t="shared" si="4"/>
        <v>270180</v>
      </c>
      <c r="X61" s="77">
        <v>110000</v>
      </c>
      <c r="Y61" s="78">
        <v>70000</v>
      </c>
      <c r="Z61" s="79">
        <v>75960</v>
      </c>
      <c r="AB61" s="70"/>
    </row>
    <row r="62" spans="1:28" ht="30" x14ac:dyDescent="0.25">
      <c r="A62" s="72">
        <v>61</v>
      </c>
      <c r="B62" s="10" t="s">
        <v>236</v>
      </c>
      <c r="C62" s="10" t="s">
        <v>1092</v>
      </c>
      <c r="D62" s="10" t="s">
        <v>1107</v>
      </c>
      <c r="E62" s="73" t="s">
        <v>1077</v>
      </c>
      <c r="F62" s="10" t="s">
        <v>1704</v>
      </c>
      <c r="G62" s="74" t="s">
        <v>1607</v>
      </c>
      <c r="H62" s="10" t="s">
        <v>1705</v>
      </c>
      <c r="I62" s="75">
        <f t="shared" si="5"/>
        <v>285700</v>
      </c>
      <c r="J62" s="75">
        <f t="shared" si="0"/>
        <v>285700</v>
      </c>
      <c r="K62" s="64">
        <v>0.28570000000000001</v>
      </c>
      <c r="L62" s="75">
        <f t="shared" si="6"/>
        <v>285700</v>
      </c>
      <c r="M62" s="75">
        <f t="shared" si="1"/>
        <v>285700</v>
      </c>
      <c r="N62" s="64">
        <v>0.28570000000000001</v>
      </c>
      <c r="O62" s="75">
        <f t="shared" si="7"/>
        <v>14300</v>
      </c>
      <c r="P62" s="75">
        <f t="shared" si="2"/>
        <v>14285</v>
      </c>
      <c r="Q62" s="64">
        <v>1.4285000000000001E-2</v>
      </c>
      <c r="R62" s="75">
        <f t="shared" si="9"/>
        <v>257100</v>
      </c>
      <c r="S62" s="75">
        <f>U62*1000000</f>
        <v>257130.00000000003</v>
      </c>
      <c r="T62" s="76">
        <f t="shared" si="3"/>
        <v>0.90000000000000013</v>
      </c>
      <c r="U62" s="65">
        <v>0.25713000000000003</v>
      </c>
      <c r="V62" s="63">
        <f t="shared" si="8"/>
        <v>271400</v>
      </c>
      <c r="W62" s="63">
        <f t="shared" si="4"/>
        <v>271415</v>
      </c>
      <c r="X62" s="77">
        <v>100000</v>
      </c>
      <c r="Y62" s="78">
        <v>157130</v>
      </c>
      <c r="Z62" s="79"/>
      <c r="AB62" s="70"/>
    </row>
    <row r="63" spans="1:28" ht="30" x14ac:dyDescent="0.25">
      <c r="A63" s="72">
        <v>62</v>
      </c>
      <c r="B63" s="10" t="s">
        <v>238</v>
      </c>
      <c r="C63" s="10" t="s">
        <v>1081</v>
      </c>
      <c r="D63" s="10" t="s">
        <v>1247</v>
      </c>
      <c r="E63" s="73" t="s">
        <v>1074</v>
      </c>
      <c r="F63" s="10" t="s">
        <v>1706</v>
      </c>
      <c r="G63" s="74" t="s">
        <v>1607</v>
      </c>
      <c r="H63" s="10" t="s">
        <v>1608</v>
      </c>
      <c r="I63" s="75">
        <f t="shared" si="5"/>
        <v>13000</v>
      </c>
      <c r="J63" s="75">
        <f t="shared" si="0"/>
        <v>13000</v>
      </c>
      <c r="K63" s="64">
        <v>1.2999999999999999E-2</v>
      </c>
      <c r="L63" s="75">
        <f t="shared" si="6"/>
        <v>13000</v>
      </c>
      <c r="M63" s="75">
        <f t="shared" si="1"/>
        <v>13000</v>
      </c>
      <c r="N63" s="64">
        <v>1.2999999999999999E-2</v>
      </c>
      <c r="O63" s="75">
        <f t="shared" si="7"/>
        <v>10400</v>
      </c>
      <c r="P63" s="75">
        <f t="shared" si="2"/>
        <v>10400</v>
      </c>
      <c r="Q63" s="64">
        <v>1.04E-2</v>
      </c>
      <c r="R63" s="75"/>
      <c r="S63" s="75"/>
      <c r="T63" s="76">
        <f t="shared" si="3"/>
        <v>0</v>
      </c>
      <c r="U63" s="49"/>
      <c r="V63" s="63">
        <f t="shared" si="8"/>
        <v>10400</v>
      </c>
      <c r="W63" s="63">
        <f t="shared" si="4"/>
        <v>10400</v>
      </c>
      <c r="X63" s="77"/>
      <c r="Y63" s="78"/>
      <c r="Z63" s="79"/>
      <c r="AB63" s="70"/>
    </row>
    <row r="64" spans="1:28" ht="30" x14ac:dyDescent="0.25">
      <c r="A64" s="72">
        <v>63</v>
      </c>
      <c r="B64" s="10" t="s">
        <v>1314</v>
      </c>
      <c r="C64" s="10" t="s">
        <v>1072</v>
      </c>
      <c r="D64" s="10" t="s">
        <v>1104</v>
      </c>
      <c r="E64" s="73" t="s">
        <v>1074</v>
      </c>
      <c r="F64" s="10" t="s">
        <v>1707</v>
      </c>
      <c r="G64" s="74" t="s">
        <v>1607</v>
      </c>
      <c r="H64" s="10" t="s">
        <v>1624</v>
      </c>
      <c r="I64" s="75">
        <f t="shared" si="5"/>
        <v>40000</v>
      </c>
      <c r="J64" s="75">
        <f t="shared" si="0"/>
        <v>40000</v>
      </c>
      <c r="K64" s="64">
        <v>0.04</v>
      </c>
      <c r="L64" s="75">
        <f t="shared" si="6"/>
        <v>40000</v>
      </c>
      <c r="M64" s="75">
        <f t="shared" si="1"/>
        <v>40000</v>
      </c>
      <c r="N64" s="64">
        <v>0.04</v>
      </c>
      <c r="O64" s="75">
        <f t="shared" si="7"/>
        <v>34000</v>
      </c>
      <c r="P64" s="75">
        <f t="shared" si="2"/>
        <v>34000</v>
      </c>
      <c r="Q64" s="64">
        <v>3.4000000000000002E-2</v>
      </c>
      <c r="R64" s="75"/>
      <c r="S64" s="75"/>
      <c r="T64" s="76">
        <f t="shared" si="3"/>
        <v>0</v>
      </c>
      <c r="U64" s="49"/>
      <c r="V64" s="63">
        <f t="shared" si="8"/>
        <v>34000</v>
      </c>
      <c r="W64" s="63">
        <f t="shared" si="4"/>
        <v>34000</v>
      </c>
      <c r="X64" s="77"/>
      <c r="Y64" s="78"/>
      <c r="Z64" s="79"/>
      <c r="AB64" s="70"/>
    </row>
    <row r="65" spans="1:28" ht="30" x14ac:dyDescent="0.25">
      <c r="A65" s="72">
        <v>64</v>
      </c>
      <c r="B65" s="10" t="s">
        <v>243</v>
      </c>
      <c r="C65" s="10" t="s">
        <v>1081</v>
      </c>
      <c r="D65" s="10" t="s">
        <v>1233</v>
      </c>
      <c r="E65" s="73" t="s">
        <v>1077</v>
      </c>
      <c r="F65" s="10" t="s">
        <v>1708</v>
      </c>
      <c r="G65" s="74" t="s">
        <v>1607</v>
      </c>
      <c r="H65" s="10" t="s">
        <v>1709</v>
      </c>
      <c r="I65" s="75">
        <f t="shared" si="5"/>
        <v>440000</v>
      </c>
      <c r="J65" s="75">
        <f t="shared" si="0"/>
        <v>440000</v>
      </c>
      <c r="K65" s="64">
        <v>0.44</v>
      </c>
      <c r="L65" s="75">
        <f t="shared" si="6"/>
        <v>440000</v>
      </c>
      <c r="M65" s="75">
        <f t="shared" si="1"/>
        <v>440000</v>
      </c>
      <c r="N65" s="64">
        <v>0.44</v>
      </c>
      <c r="O65" s="75">
        <f t="shared" si="7"/>
        <v>44000</v>
      </c>
      <c r="P65" s="75">
        <f t="shared" si="2"/>
        <v>44000</v>
      </c>
      <c r="Q65" s="64">
        <v>4.3999999999999997E-2</v>
      </c>
      <c r="R65" s="75">
        <f t="shared" si="9"/>
        <v>352000</v>
      </c>
      <c r="S65" s="75">
        <f>U65*1000000</f>
        <v>352000</v>
      </c>
      <c r="T65" s="76">
        <f t="shared" si="3"/>
        <v>0.8</v>
      </c>
      <c r="U65" s="65">
        <v>0.35199999999999998</v>
      </c>
      <c r="V65" s="63">
        <f t="shared" si="8"/>
        <v>396000</v>
      </c>
      <c r="W65" s="63">
        <f t="shared" si="4"/>
        <v>396000</v>
      </c>
      <c r="X65" s="77">
        <v>176000</v>
      </c>
      <c r="Y65" s="78">
        <v>105600</v>
      </c>
      <c r="Z65" s="79">
        <v>70400</v>
      </c>
      <c r="AB65" s="70"/>
    </row>
    <row r="66" spans="1:28" ht="30" x14ac:dyDescent="0.25">
      <c r="A66" s="72">
        <v>65</v>
      </c>
      <c r="B66" s="10" t="s">
        <v>930</v>
      </c>
      <c r="C66" s="10" t="s">
        <v>1072</v>
      </c>
      <c r="D66" s="10" t="s">
        <v>1325</v>
      </c>
      <c r="E66" s="73" t="s">
        <v>1077</v>
      </c>
      <c r="F66" s="10" t="s">
        <v>1710</v>
      </c>
      <c r="G66" s="74" t="s">
        <v>1607</v>
      </c>
      <c r="H66" s="10" t="s">
        <v>1711</v>
      </c>
      <c r="I66" s="75">
        <f t="shared" si="5"/>
        <v>953800</v>
      </c>
      <c r="J66" s="75">
        <f t="shared" ref="J66:J129" si="10">K66*1000000</f>
        <v>953800</v>
      </c>
      <c r="K66" s="64">
        <v>0.95379999999999998</v>
      </c>
      <c r="L66" s="75">
        <f t="shared" si="6"/>
        <v>762600</v>
      </c>
      <c r="M66" s="75">
        <f t="shared" ref="M66:M129" si="11">N66*1000000</f>
        <v>762600</v>
      </c>
      <c r="N66" s="64">
        <v>0.76259999999999994</v>
      </c>
      <c r="O66" s="75">
        <f t="shared" si="7"/>
        <v>76300</v>
      </c>
      <c r="P66" s="75">
        <f t="shared" ref="P66:P129" si="12">Q66*1000000</f>
        <v>76260</v>
      </c>
      <c r="Q66" s="64">
        <v>7.6259999999999994E-2</v>
      </c>
      <c r="R66" s="75">
        <f t="shared" si="9"/>
        <v>610100</v>
      </c>
      <c r="S66" s="75">
        <f>U66*1000000</f>
        <v>610080</v>
      </c>
      <c r="T66" s="76">
        <f t="shared" ref="T66:T129" si="13">S66/M66</f>
        <v>0.8</v>
      </c>
      <c r="U66" s="65">
        <v>0.61007999999999996</v>
      </c>
      <c r="V66" s="63">
        <f t="shared" si="8"/>
        <v>686300</v>
      </c>
      <c r="W66" s="63">
        <f t="shared" ref="W66:W129" si="14">P66+S66</f>
        <v>686340</v>
      </c>
      <c r="X66" s="77">
        <v>63200</v>
      </c>
      <c r="Y66" s="78">
        <v>546880</v>
      </c>
      <c r="Z66" s="79"/>
      <c r="AB66" s="70"/>
    </row>
    <row r="67" spans="1:28" ht="30" x14ac:dyDescent="0.25">
      <c r="A67" s="72">
        <v>66</v>
      </c>
      <c r="B67" s="10" t="s">
        <v>930</v>
      </c>
      <c r="C67" s="10" t="s">
        <v>1072</v>
      </c>
      <c r="D67" s="10" t="s">
        <v>1325</v>
      </c>
      <c r="E67" s="73" t="s">
        <v>1074</v>
      </c>
      <c r="F67" s="10" t="s">
        <v>1712</v>
      </c>
      <c r="G67" s="74" t="s">
        <v>1607</v>
      </c>
      <c r="H67" s="10" t="s">
        <v>1608</v>
      </c>
      <c r="I67" s="75">
        <f t="shared" ref="I67:I130" si="15">ROUND(J67,-2)</f>
        <v>140000</v>
      </c>
      <c r="J67" s="75">
        <f t="shared" si="10"/>
        <v>140000</v>
      </c>
      <c r="K67" s="64">
        <v>0.14000000000000001</v>
      </c>
      <c r="L67" s="75">
        <f t="shared" ref="L67:L130" si="16">ROUND(M67,-2)</f>
        <v>140000</v>
      </c>
      <c r="M67" s="75">
        <f t="shared" si="11"/>
        <v>140000</v>
      </c>
      <c r="N67" s="64">
        <v>0.14000000000000001</v>
      </c>
      <c r="O67" s="75">
        <f t="shared" ref="O67:O130" si="17">ROUND(P67,-2)</f>
        <v>112000</v>
      </c>
      <c r="P67" s="75">
        <f t="shared" si="12"/>
        <v>112000</v>
      </c>
      <c r="Q67" s="64">
        <v>0.112</v>
      </c>
      <c r="R67" s="75"/>
      <c r="S67" s="75"/>
      <c r="T67" s="76">
        <f t="shared" si="13"/>
        <v>0</v>
      </c>
      <c r="U67" s="49"/>
      <c r="V67" s="63">
        <f t="shared" ref="V67:V130" si="18">ROUND(W67,-2)</f>
        <v>112000</v>
      </c>
      <c r="W67" s="63">
        <f t="shared" si="14"/>
        <v>112000</v>
      </c>
      <c r="X67" s="77"/>
      <c r="Y67" s="78"/>
      <c r="Z67" s="79"/>
      <c r="AB67" s="70"/>
    </row>
    <row r="68" spans="1:28" ht="30" x14ac:dyDescent="0.25">
      <c r="A68" s="72">
        <v>67</v>
      </c>
      <c r="B68" s="10" t="s">
        <v>250</v>
      </c>
      <c r="C68" s="10" t="s">
        <v>1072</v>
      </c>
      <c r="D68" s="10" t="s">
        <v>1330</v>
      </c>
      <c r="E68" s="73" t="s">
        <v>1331</v>
      </c>
      <c r="F68" s="10" t="s">
        <v>1713</v>
      </c>
      <c r="G68" s="74" t="s">
        <v>1607</v>
      </c>
      <c r="H68" s="10" t="s">
        <v>1714</v>
      </c>
      <c r="I68" s="75">
        <f t="shared" si="15"/>
        <v>124800</v>
      </c>
      <c r="J68" s="75">
        <f t="shared" si="10"/>
        <v>124800</v>
      </c>
      <c r="K68" s="64">
        <v>0.12479999999999999</v>
      </c>
      <c r="L68" s="75">
        <f t="shared" si="16"/>
        <v>124800</v>
      </c>
      <c r="M68" s="75">
        <f t="shared" si="11"/>
        <v>124800</v>
      </c>
      <c r="N68" s="64">
        <v>0.12479999999999999</v>
      </c>
      <c r="O68" s="75">
        <f t="shared" si="17"/>
        <v>12500</v>
      </c>
      <c r="P68" s="75">
        <f t="shared" si="12"/>
        <v>12480</v>
      </c>
      <c r="Q68" s="64">
        <v>1.248E-2</v>
      </c>
      <c r="R68" s="75">
        <f t="shared" ref="R68:R126" si="19">ROUND(S68,-2)</f>
        <v>99800</v>
      </c>
      <c r="S68" s="75">
        <f>U68*1000000</f>
        <v>99840</v>
      </c>
      <c r="T68" s="76">
        <f t="shared" si="13"/>
        <v>0.8</v>
      </c>
      <c r="U68" s="65">
        <v>9.9839999999999998E-2</v>
      </c>
      <c r="V68" s="63">
        <f t="shared" si="18"/>
        <v>112300</v>
      </c>
      <c r="W68" s="63">
        <f t="shared" si="14"/>
        <v>112320</v>
      </c>
      <c r="X68" s="77">
        <v>99840</v>
      </c>
      <c r="Y68" s="78"/>
      <c r="Z68" s="79"/>
      <c r="AB68" s="70"/>
    </row>
    <row r="69" spans="1:28" ht="30" x14ac:dyDescent="0.25">
      <c r="A69" s="72">
        <v>68</v>
      </c>
      <c r="B69" s="10" t="s">
        <v>932</v>
      </c>
      <c r="C69" s="10" t="s">
        <v>1081</v>
      </c>
      <c r="D69" s="10" t="s">
        <v>1334</v>
      </c>
      <c r="E69" s="73" t="s">
        <v>1074</v>
      </c>
      <c r="F69" s="10" t="s">
        <v>1715</v>
      </c>
      <c r="G69" s="74" t="s">
        <v>1607</v>
      </c>
      <c r="H69" s="10" t="s">
        <v>1624</v>
      </c>
      <c r="I69" s="75">
        <f t="shared" si="15"/>
        <v>90400</v>
      </c>
      <c r="J69" s="75">
        <f t="shared" si="10"/>
        <v>90400</v>
      </c>
      <c r="K69" s="64">
        <v>9.0399999999999994E-2</v>
      </c>
      <c r="L69" s="75">
        <f t="shared" si="16"/>
        <v>90400</v>
      </c>
      <c r="M69" s="75">
        <f t="shared" si="11"/>
        <v>90400</v>
      </c>
      <c r="N69" s="64">
        <v>9.0399999999999994E-2</v>
      </c>
      <c r="O69" s="75">
        <f t="shared" si="17"/>
        <v>76800</v>
      </c>
      <c r="P69" s="75">
        <f t="shared" si="12"/>
        <v>76840</v>
      </c>
      <c r="Q69" s="64">
        <v>7.6840000000000006E-2</v>
      </c>
      <c r="R69" s="75"/>
      <c r="S69" s="75"/>
      <c r="T69" s="76">
        <f t="shared" si="13"/>
        <v>0</v>
      </c>
      <c r="U69" s="49"/>
      <c r="V69" s="63">
        <f t="shared" si="18"/>
        <v>76800</v>
      </c>
      <c r="W69" s="63">
        <f t="shared" si="14"/>
        <v>76840</v>
      </c>
      <c r="X69" s="77"/>
      <c r="Y69" s="78"/>
      <c r="Z69" s="79"/>
      <c r="AB69" s="70"/>
    </row>
    <row r="70" spans="1:28" ht="30" x14ac:dyDescent="0.25">
      <c r="A70" s="72">
        <v>69</v>
      </c>
      <c r="B70" s="10" t="s">
        <v>253</v>
      </c>
      <c r="C70" s="10" t="s">
        <v>1087</v>
      </c>
      <c r="D70" s="10" t="s">
        <v>1122</v>
      </c>
      <c r="E70" s="73" t="s">
        <v>1074</v>
      </c>
      <c r="F70" s="10" t="s">
        <v>1716</v>
      </c>
      <c r="G70" s="74" t="s">
        <v>1607</v>
      </c>
      <c r="H70" s="10" t="s">
        <v>1608</v>
      </c>
      <c r="I70" s="75">
        <f t="shared" si="15"/>
        <v>45000</v>
      </c>
      <c r="J70" s="75">
        <f t="shared" si="10"/>
        <v>45000</v>
      </c>
      <c r="K70" s="64">
        <v>4.4999999999999998E-2</v>
      </c>
      <c r="L70" s="75">
        <f t="shared" si="16"/>
        <v>45000</v>
      </c>
      <c r="M70" s="75">
        <f t="shared" si="11"/>
        <v>45000</v>
      </c>
      <c r="N70" s="64">
        <v>4.4999999999999998E-2</v>
      </c>
      <c r="O70" s="75">
        <f t="shared" si="17"/>
        <v>36000</v>
      </c>
      <c r="P70" s="75">
        <f t="shared" si="12"/>
        <v>36000</v>
      </c>
      <c r="Q70" s="64">
        <v>3.5999999999999997E-2</v>
      </c>
      <c r="R70" s="75"/>
      <c r="S70" s="75"/>
      <c r="T70" s="76">
        <f t="shared" si="13"/>
        <v>0</v>
      </c>
      <c r="U70" s="49"/>
      <c r="V70" s="63">
        <f t="shared" si="18"/>
        <v>36000</v>
      </c>
      <c r="W70" s="63">
        <f t="shared" si="14"/>
        <v>36000</v>
      </c>
      <c r="X70" s="77"/>
      <c r="Y70" s="78"/>
      <c r="Z70" s="79"/>
      <c r="AB70" s="70"/>
    </row>
    <row r="71" spans="1:28" ht="30" x14ac:dyDescent="0.25">
      <c r="A71" s="72">
        <v>70</v>
      </c>
      <c r="B71" s="10" t="s">
        <v>253</v>
      </c>
      <c r="C71" s="10" t="s">
        <v>1087</v>
      </c>
      <c r="D71" s="10" t="s">
        <v>1122</v>
      </c>
      <c r="E71" s="73" t="s">
        <v>1077</v>
      </c>
      <c r="F71" s="10" t="s">
        <v>1717</v>
      </c>
      <c r="G71" s="74" t="s">
        <v>1607</v>
      </c>
      <c r="H71" s="10" t="s">
        <v>1718</v>
      </c>
      <c r="I71" s="75">
        <f t="shared" si="15"/>
        <v>544200</v>
      </c>
      <c r="J71" s="75">
        <f t="shared" si="10"/>
        <v>544200</v>
      </c>
      <c r="K71" s="64">
        <v>0.54420000000000002</v>
      </c>
      <c r="L71" s="75">
        <f t="shared" si="16"/>
        <v>544200</v>
      </c>
      <c r="M71" s="75">
        <f t="shared" si="11"/>
        <v>544200</v>
      </c>
      <c r="N71" s="64">
        <v>0.54420000000000002</v>
      </c>
      <c r="O71" s="75">
        <f t="shared" si="17"/>
        <v>54400</v>
      </c>
      <c r="P71" s="75">
        <f t="shared" si="12"/>
        <v>54420</v>
      </c>
      <c r="Q71" s="64">
        <v>5.4420000000000003E-2</v>
      </c>
      <c r="R71" s="75">
        <f t="shared" si="19"/>
        <v>435400</v>
      </c>
      <c r="S71" s="75">
        <f>U71*1000000</f>
        <v>435360</v>
      </c>
      <c r="T71" s="76">
        <f t="shared" si="13"/>
        <v>0.8</v>
      </c>
      <c r="U71" s="65">
        <v>0.43536000000000002</v>
      </c>
      <c r="V71" s="63">
        <f t="shared" si="18"/>
        <v>489800</v>
      </c>
      <c r="W71" s="63">
        <f t="shared" si="14"/>
        <v>489780</v>
      </c>
      <c r="X71" s="77">
        <v>87072</v>
      </c>
      <c r="Y71" s="78">
        <v>174144</v>
      </c>
      <c r="Z71" s="79">
        <v>174144</v>
      </c>
      <c r="AB71" s="70"/>
    </row>
    <row r="72" spans="1:28" ht="30" x14ac:dyDescent="0.25">
      <c r="A72" s="72">
        <v>71</v>
      </c>
      <c r="B72" s="10" t="s">
        <v>263</v>
      </c>
      <c r="C72" s="10" t="s">
        <v>1087</v>
      </c>
      <c r="D72" s="10" t="s">
        <v>1197</v>
      </c>
      <c r="E72" s="73" t="s">
        <v>1074</v>
      </c>
      <c r="F72" s="10" t="s">
        <v>1719</v>
      </c>
      <c r="G72" s="74" t="s">
        <v>1607</v>
      </c>
      <c r="H72" s="10" t="s">
        <v>1608</v>
      </c>
      <c r="I72" s="75">
        <f t="shared" si="15"/>
        <v>18500</v>
      </c>
      <c r="J72" s="75">
        <f t="shared" si="10"/>
        <v>18500</v>
      </c>
      <c r="K72" s="64">
        <v>1.8499999999999999E-2</v>
      </c>
      <c r="L72" s="75">
        <f t="shared" si="16"/>
        <v>18500</v>
      </c>
      <c r="M72" s="75">
        <f t="shared" si="11"/>
        <v>18500</v>
      </c>
      <c r="N72" s="64">
        <v>1.8499999999999999E-2</v>
      </c>
      <c r="O72" s="75">
        <f t="shared" si="17"/>
        <v>14800</v>
      </c>
      <c r="P72" s="75">
        <f t="shared" si="12"/>
        <v>14800</v>
      </c>
      <c r="Q72" s="64">
        <v>1.4800000000000001E-2</v>
      </c>
      <c r="R72" s="75"/>
      <c r="S72" s="75"/>
      <c r="T72" s="76">
        <f t="shared" si="13"/>
        <v>0</v>
      </c>
      <c r="U72" s="49"/>
      <c r="V72" s="63">
        <f t="shared" si="18"/>
        <v>14800</v>
      </c>
      <c r="W72" s="63">
        <f t="shared" si="14"/>
        <v>14800</v>
      </c>
      <c r="X72" s="77"/>
      <c r="Y72" s="78"/>
      <c r="Z72" s="79"/>
      <c r="AB72" s="70"/>
    </row>
    <row r="73" spans="1:28" ht="30" x14ac:dyDescent="0.25">
      <c r="A73" s="72">
        <v>72</v>
      </c>
      <c r="B73" s="10" t="s">
        <v>267</v>
      </c>
      <c r="C73" s="10" t="s">
        <v>1072</v>
      </c>
      <c r="D73" s="10" t="s">
        <v>1442</v>
      </c>
      <c r="E73" s="73" t="s">
        <v>1074</v>
      </c>
      <c r="F73" s="10" t="s">
        <v>1720</v>
      </c>
      <c r="G73" s="74" t="s">
        <v>1607</v>
      </c>
      <c r="H73" s="10" t="s">
        <v>1608</v>
      </c>
      <c r="I73" s="75">
        <f t="shared" si="15"/>
        <v>15000</v>
      </c>
      <c r="J73" s="75">
        <f t="shared" si="10"/>
        <v>15000</v>
      </c>
      <c r="K73" s="64">
        <v>1.4999999999999999E-2</v>
      </c>
      <c r="L73" s="75">
        <f t="shared" si="16"/>
        <v>15000</v>
      </c>
      <c r="M73" s="75">
        <f t="shared" si="11"/>
        <v>15000</v>
      </c>
      <c r="N73" s="64">
        <v>1.4999999999999999E-2</v>
      </c>
      <c r="O73" s="75">
        <f t="shared" si="17"/>
        <v>12800</v>
      </c>
      <c r="P73" s="75">
        <f t="shared" si="12"/>
        <v>12750</v>
      </c>
      <c r="Q73" s="64">
        <v>1.2749999999999999E-2</v>
      </c>
      <c r="R73" s="75"/>
      <c r="S73" s="75"/>
      <c r="T73" s="76">
        <f t="shared" si="13"/>
        <v>0</v>
      </c>
      <c r="U73" s="49"/>
      <c r="V73" s="63">
        <f t="shared" si="18"/>
        <v>12800</v>
      </c>
      <c r="W73" s="63">
        <f t="shared" si="14"/>
        <v>12750</v>
      </c>
      <c r="X73" s="77"/>
      <c r="Y73" s="78"/>
      <c r="Z73" s="79"/>
      <c r="AB73" s="70"/>
    </row>
    <row r="74" spans="1:28" ht="30" x14ac:dyDescent="0.25">
      <c r="A74" s="72">
        <v>73</v>
      </c>
      <c r="B74" s="10" t="s">
        <v>271</v>
      </c>
      <c r="C74" s="10" t="s">
        <v>1072</v>
      </c>
      <c r="D74" s="10" t="s">
        <v>1227</v>
      </c>
      <c r="E74" s="73" t="s">
        <v>1074</v>
      </c>
      <c r="F74" s="10" t="s">
        <v>1721</v>
      </c>
      <c r="G74" s="74" t="s">
        <v>1607</v>
      </c>
      <c r="H74" s="10" t="s">
        <v>1624</v>
      </c>
      <c r="I74" s="75">
        <f t="shared" si="15"/>
        <v>232000</v>
      </c>
      <c r="J74" s="75">
        <f t="shared" si="10"/>
        <v>232000</v>
      </c>
      <c r="K74" s="64">
        <v>0.23200000000000001</v>
      </c>
      <c r="L74" s="75">
        <f t="shared" si="16"/>
        <v>232000</v>
      </c>
      <c r="M74" s="75">
        <f t="shared" si="11"/>
        <v>232000</v>
      </c>
      <c r="N74" s="64">
        <v>0.23200000000000001</v>
      </c>
      <c r="O74" s="75">
        <f t="shared" si="17"/>
        <v>197200</v>
      </c>
      <c r="P74" s="75">
        <f t="shared" si="12"/>
        <v>197200</v>
      </c>
      <c r="Q74" s="64">
        <v>0.19719999999999999</v>
      </c>
      <c r="R74" s="75"/>
      <c r="S74" s="75"/>
      <c r="T74" s="76">
        <f t="shared" si="13"/>
        <v>0</v>
      </c>
      <c r="U74" s="49"/>
      <c r="V74" s="63">
        <f t="shared" si="18"/>
        <v>197200</v>
      </c>
      <c r="W74" s="63">
        <f t="shared" si="14"/>
        <v>197200</v>
      </c>
      <c r="X74" s="77"/>
      <c r="Y74" s="78"/>
      <c r="Z74" s="79"/>
      <c r="AB74" s="70"/>
    </row>
    <row r="75" spans="1:28" ht="30" x14ac:dyDescent="0.25">
      <c r="A75" s="72">
        <v>74</v>
      </c>
      <c r="B75" s="10" t="s">
        <v>1031</v>
      </c>
      <c r="C75" s="10" t="s">
        <v>1095</v>
      </c>
      <c r="D75" s="10" t="s">
        <v>1722</v>
      </c>
      <c r="E75" s="73" t="s">
        <v>1077</v>
      </c>
      <c r="F75" s="10" t="s">
        <v>1723</v>
      </c>
      <c r="G75" s="74" t="s">
        <v>1607</v>
      </c>
      <c r="H75" s="10" t="s">
        <v>1724</v>
      </c>
      <c r="I75" s="75">
        <f t="shared" si="15"/>
        <v>2527000</v>
      </c>
      <c r="J75" s="75">
        <f t="shared" si="10"/>
        <v>2527000</v>
      </c>
      <c r="K75" s="64">
        <v>2.5270000000000001</v>
      </c>
      <c r="L75" s="75">
        <f t="shared" si="16"/>
        <v>2527000</v>
      </c>
      <c r="M75" s="75">
        <f t="shared" si="11"/>
        <v>2527000</v>
      </c>
      <c r="N75" s="64">
        <v>2.5270000000000001</v>
      </c>
      <c r="O75" s="75">
        <f t="shared" si="17"/>
        <v>252700</v>
      </c>
      <c r="P75" s="75">
        <f t="shared" si="12"/>
        <v>252699.99999999997</v>
      </c>
      <c r="Q75" s="64">
        <v>0.25269999999999998</v>
      </c>
      <c r="R75" s="75">
        <f t="shared" si="19"/>
        <v>2021600</v>
      </c>
      <c r="S75" s="75">
        <f>U75*1000000</f>
        <v>2021599.9999999998</v>
      </c>
      <c r="T75" s="76">
        <f t="shared" si="13"/>
        <v>0.79999999999999993</v>
      </c>
      <c r="U75" s="65">
        <v>2.0215999999999998</v>
      </c>
      <c r="V75" s="63">
        <f t="shared" si="18"/>
        <v>2274300</v>
      </c>
      <c r="W75" s="63">
        <f t="shared" si="14"/>
        <v>2274299.9999999995</v>
      </c>
      <c r="X75" s="77">
        <v>302400</v>
      </c>
      <c r="Y75" s="78">
        <v>625600</v>
      </c>
      <c r="Z75" s="79">
        <f>705600+388000</f>
        <v>1093600</v>
      </c>
      <c r="AB75" s="70"/>
    </row>
    <row r="76" spans="1:28" ht="30" x14ac:dyDescent="0.25">
      <c r="A76" s="72">
        <v>75</v>
      </c>
      <c r="B76" s="10" t="s">
        <v>1031</v>
      </c>
      <c r="C76" s="10" t="s">
        <v>1095</v>
      </c>
      <c r="D76" s="10" t="s">
        <v>1722</v>
      </c>
      <c r="E76" s="73" t="s">
        <v>1114</v>
      </c>
      <c r="F76" s="10" t="s">
        <v>1032</v>
      </c>
      <c r="G76" s="74" t="s">
        <v>1607</v>
      </c>
      <c r="H76" s="10" t="s">
        <v>1725</v>
      </c>
      <c r="I76" s="75">
        <f t="shared" si="15"/>
        <v>110000</v>
      </c>
      <c r="J76" s="75">
        <f t="shared" si="10"/>
        <v>110000</v>
      </c>
      <c r="K76" s="64">
        <v>0.11</v>
      </c>
      <c r="L76" s="75">
        <f t="shared" si="16"/>
        <v>110000</v>
      </c>
      <c r="M76" s="75">
        <f t="shared" si="11"/>
        <v>110000</v>
      </c>
      <c r="N76" s="64">
        <v>0.11</v>
      </c>
      <c r="O76" s="75">
        <f t="shared" si="17"/>
        <v>88000</v>
      </c>
      <c r="P76" s="75">
        <f t="shared" si="12"/>
        <v>88000</v>
      </c>
      <c r="Q76" s="64">
        <v>8.7999999999999995E-2</v>
      </c>
      <c r="R76" s="75"/>
      <c r="S76" s="75"/>
      <c r="T76" s="76">
        <f t="shared" si="13"/>
        <v>0</v>
      </c>
      <c r="U76" s="49"/>
      <c r="V76" s="63">
        <f t="shared" si="18"/>
        <v>88000</v>
      </c>
      <c r="W76" s="63">
        <f t="shared" si="14"/>
        <v>88000</v>
      </c>
      <c r="X76" s="77"/>
      <c r="Y76" s="78"/>
      <c r="Z76" s="79"/>
      <c r="AB76" s="70"/>
    </row>
    <row r="77" spans="1:28" ht="30" x14ac:dyDescent="0.25">
      <c r="A77" s="72">
        <v>76</v>
      </c>
      <c r="B77" s="10" t="s">
        <v>1363</v>
      </c>
      <c r="C77" s="10" t="s">
        <v>1095</v>
      </c>
      <c r="D77" s="10" t="s">
        <v>1110</v>
      </c>
      <c r="E77" s="73" t="s">
        <v>1077</v>
      </c>
      <c r="F77" s="10" t="s">
        <v>1726</v>
      </c>
      <c r="G77" s="74" t="s">
        <v>1607</v>
      </c>
      <c r="H77" s="10" t="s">
        <v>1727</v>
      </c>
      <c r="I77" s="75">
        <f t="shared" si="15"/>
        <v>349700</v>
      </c>
      <c r="J77" s="75">
        <f t="shared" si="10"/>
        <v>349700</v>
      </c>
      <c r="K77" s="64">
        <v>0.34970000000000001</v>
      </c>
      <c r="L77" s="75">
        <f t="shared" si="16"/>
        <v>349700</v>
      </c>
      <c r="M77" s="75">
        <f t="shared" si="11"/>
        <v>349700</v>
      </c>
      <c r="N77" s="64">
        <v>0.34970000000000001</v>
      </c>
      <c r="O77" s="75">
        <f t="shared" si="17"/>
        <v>17500</v>
      </c>
      <c r="P77" s="75">
        <f t="shared" si="12"/>
        <v>17485</v>
      </c>
      <c r="Q77" s="64">
        <v>1.7485000000000001E-2</v>
      </c>
      <c r="R77" s="75">
        <f t="shared" si="19"/>
        <v>314700</v>
      </c>
      <c r="S77" s="75">
        <f>U77*1000000</f>
        <v>314730</v>
      </c>
      <c r="T77" s="76">
        <f t="shared" si="13"/>
        <v>0.9</v>
      </c>
      <c r="U77" s="65">
        <v>0.31473000000000001</v>
      </c>
      <c r="V77" s="63">
        <f t="shared" si="18"/>
        <v>332200</v>
      </c>
      <c r="W77" s="63">
        <f t="shared" si="14"/>
        <v>332215</v>
      </c>
      <c r="X77" s="77">
        <v>270000</v>
      </c>
      <c r="Y77" s="78">
        <v>44730</v>
      </c>
      <c r="Z77" s="79"/>
      <c r="AB77" s="70"/>
    </row>
    <row r="78" spans="1:28" ht="30" x14ac:dyDescent="0.25">
      <c r="A78" s="72">
        <v>77</v>
      </c>
      <c r="B78" s="10" t="s">
        <v>1363</v>
      </c>
      <c r="C78" s="10" t="s">
        <v>1095</v>
      </c>
      <c r="D78" s="10" t="s">
        <v>1110</v>
      </c>
      <c r="E78" s="73" t="s">
        <v>1123</v>
      </c>
      <c r="F78" s="10" t="s">
        <v>1728</v>
      </c>
      <c r="G78" s="74" t="s">
        <v>1607</v>
      </c>
      <c r="H78" s="10" t="s">
        <v>1729</v>
      </c>
      <c r="I78" s="75">
        <f t="shared" si="15"/>
        <v>440600</v>
      </c>
      <c r="J78" s="75">
        <f t="shared" si="10"/>
        <v>440600</v>
      </c>
      <c r="K78" s="64">
        <v>0.44059999999999999</v>
      </c>
      <c r="L78" s="75">
        <f t="shared" si="16"/>
        <v>440600</v>
      </c>
      <c r="M78" s="75">
        <f t="shared" si="11"/>
        <v>440600</v>
      </c>
      <c r="N78" s="64">
        <v>0.44059999999999999</v>
      </c>
      <c r="O78" s="75">
        <f t="shared" si="17"/>
        <v>22000</v>
      </c>
      <c r="P78" s="75">
        <f t="shared" si="12"/>
        <v>22030</v>
      </c>
      <c r="Q78" s="64">
        <v>2.2030000000000001E-2</v>
      </c>
      <c r="R78" s="75">
        <f t="shared" si="19"/>
        <v>396500</v>
      </c>
      <c r="S78" s="75">
        <f>U78*1000000</f>
        <v>396540</v>
      </c>
      <c r="T78" s="76">
        <f t="shared" si="13"/>
        <v>0.9</v>
      </c>
      <c r="U78" s="65">
        <v>0.39654</v>
      </c>
      <c r="V78" s="63">
        <f t="shared" si="18"/>
        <v>418600</v>
      </c>
      <c r="W78" s="63">
        <f t="shared" si="14"/>
        <v>418570</v>
      </c>
      <c r="X78" s="77">
        <v>360000</v>
      </c>
      <c r="Y78" s="78">
        <v>36540</v>
      </c>
      <c r="Z78" s="79"/>
      <c r="AB78" s="70"/>
    </row>
    <row r="79" spans="1:28" ht="30" x14ac:dyDescent="0.25">
      <c r="A79" s="72">
        <v>78</v>
      </c>
      <c r="B79" s="10" t="s">
        <v>279</v>
      </c>
      <c r="C79" s="10" t="s">
        <v>1081</v>
      </c>
      <c r="D79" s="10" t="s">
        <v>1233</v>
      </c>
      <c r="E79" s="73" t="s">
        <v>1077</v>
      </c>
      <c r="F79" s="10" t="s">
        <v>1730</v>
      </c>
      <c r="G79" s="74" t="s">
        <v>1607</v>
      </c>
      <c r="H79" s="10" t="s">
        <v>1731</v>
      </c>
      <c r="I79" s="75">
        <f t="shared" si="15"/>
        <v>1288000</v>
      </c>
      <c r="J79" s="75">
        <f t="shared" si="10"/>
        <v>1288000</v>
      </c>
      <c r="K79" s="64">
        <v>1.288</v>
      </c>
      <c r="L79" s="75">
        <f t="shared" si="16"/>
        <v>1217000</v>
      </c>
      <c r="M79" s="75">
        <f t="shared" si="11"/>
        <v>1217000</v>
      </c>
      <c r="N79" s="64">
        <v>1.2170000000000001</v>
      </c>
      <c r="O79" s="75">
        <f t="shared" si="17"/>
        <v>121700</v>
      </c>
      <c r="P79" s="75">
        <f t="shared" si="12"/>
        <v>121700</v>
      </c>
      <c r="Q79" s="64">
        <v>0.1217</v>
      </c>
      <c r="R79" s="75">
        <f t="shared" si="19"/>
        <v>973600</v>
      </c>
      <c r="S79" s="75">
        <f>U79*1000000</f>
        <v>973600</v>
      </c>
      <c r="T79" s="76">
        <f t="shared" si="13"/>
        <v>0.8</v>
      </c>
      <c r="U79" s="65">
        <v>0.97360000000000002</v>
      </c>
      <c r="V79" s="63">
        <f t="shared" si="18"/>
        <v>1095300</v>
      </c>
      <c r="W79" s="63">
        <f t="shared" si="14"/>
        <v>1095300</v>
      </c>
      <c r="X79" s="77">
        <v>778880</v>
      </c>
      <c r="Y79" s="78">
        <v>194720</v>
      </c>
      <c r="Z79" s="79"/>
      <c r="AB79" s="70"/>
    </row>
    <row r="80" spans="1:28" ht="30" x14ac:dyDescent="0.25">
      <c r="A80" s="72">
        <v>79</v>
      </c>
      <c r="B80" s="10" t="s">
        <v>282</v>
      </c>
      <c r="C80" s="10" t="s">
        <v>1095</v>
      </c>
      <c r="D80" s="10" t="s">
        <v>1171</v>
      </c>
      <c r="E80" s="73" t="s">
        <v>1074</v>
      </c>
      <c r="F80" s="10" t="s">
        <v>1732</v>
      </c>
      <c r="G80" s="74" t="s">
        <v>1607</v>
      </c>
      <c r="H80" s="10" t="s">
        <v>1608</v>
      </c>
      <c r="I80" s="75">
        <f t="shared" si="15"/>
        <v>8000</v>
      </c>
      <c r="J80" s="75">
        <f t="shared" si="10"/>
        <v>8000</v>
      </c>
      <c r="K80" s="64">
        <v>8.0000000000000002E-3</v>
      </c>
      <c r="L80" s="75">
        <f t="shared" si="16"/>
        <v>8000</v>
      </c>
      <c r="M80" s="75">
        <f t="shared" si="11"/>
        <v>8000</v>
      </c>
      <c r="N80" s="64">
        <v>8.0000000000000002E-3</v>
      </c>
      <c r="O80" s="75">
        <f t="shared" si="17"/>
        <v>6800</v>
      </c>
      <c r="P80" s="75">
        <f t="shared" si="12"/>
        <v>6800</v>
      </c>
      <c r="Q80" s="64">
        <v>6.7999999999999996E-3</v>
      </c>
      <c r="R80" s="75"/>
      <c r="S80" s="75"/>
      <c r="T80" s="76">
        <f t="shared" si="13"/>
        <v>0</v>
      </c>
      <c r="U80" s="49"/>
      <c r="V80" s="63">
        <f t="shared" si="18"/>
        <v>6800</v>
      </c>
      <c r="W80" s="63">
        <f t="shared" si="14"/>
        <v>6800</v>
      </c>
      <c r="X80" s="77"/>
      <c r="Y80" s="78"/>
      <c r="Z80" s="79"/>
      <c r="AB80" s="70"/>
    </row>
    <row r="81" spans="1:28" ht="30" x14ac:dyDescent="0.25">
      <c r="A81" s="72">
        <v>80</v>
      </c>
      <c r="B81" s="10" t="s">
        <v>288</v>
      </c>
      <c r="C81" s="10" t="s">
        <v>1095</v>
      </c>
      <c r="D81" s="10" t="s">
        <v>1168</v>
      </c>
      <c r="E81" s="73" t="s">
        <v>1077</v>
      </c>
      <c r="F81" s="10" t="s">
        <v>1733</v>
      </c>
      <c r="G81" s="74" t="s">
        <v>1607</v>
      </c>
      <c r="H81" s="10" t="s">
        <v>1734</v>
      </c>
      <c r="I81" s="75">
        <f t="shared" si="15"/>
        <v>341000</v>
      </c>
      <c r="J81" s="75">
        <f t="shared" si="10"/>
        <v>341000</v>
      </c>
      <c r="K81" s="64">
        <v>0.34100000000000003</v>
      </c>
      <c r="L81" s="75">
        <f t="shared" si="16"/>
        <v>341000</v>
      </c>
      <c r="M81" s="75">
        <f t="shared" si="11"/>
        <v>341000</v>
      </c>
      <c r="N81" s="64">
        <v>0.34100000000000003</v>
      </c>
      <c r="O81" s="75">
        <f t="shared" si="17"/>
        <v>34100</v>
      </c>
      <c r="P81" s="75">
        <f t="shared" si="12"/>
        <v>34100</v>
      </c>
      <c r="Q81" s="64">
        <v>3.4099999999999998E-2</v>
      </c>
      <c r="R81" s="75">
        <f t="shared" si="19"/>
        <v>272800</v>
      </c>
      <c r="S81" s="75">
        <f>U81*1000000</f>
        <v>272800</v>
      </c>
      <c r="T81" s="76">
        <f t="shared" si="13"/>
        <v>0.8</v>
      </c>
      <c r="U81" s="65">
        <v>0.27279999999999999</v>
      </c>
      <c r="V81" s="63">
        <f t="shared" si="18"/>
        <v>306900</v>
      </c>
      <c r="W81" s="63">
        <f t="shared" si="14"/>
        <v>306900</v>
      </c>
      <c r="X81" s="77">
        <v>218000</v>
      </c>
      <c r="Y81" s="78">
        <v>54800</v>
      </c>
      <c r="Z81" s="79"/>
      <c r="AB81" s="70"/>
    </row>
    <row r="82" spans="1:28" ht="30" x14ac:dyDescent="0.25">
      <c r="A82" s="72">
        <v>81</v>
      </c>
      <c r="B82" s="10" t="s">
        <v>288</v>
      </c>
      <c r="C82" s="10" t="s">
        <v>1095</v>
      </c>
      <c r="D82" s="10" t="s">
        <v>1168</v>
      </c>
      <c r="E82" s="73" t="s">
        <v>1077</v>
      </c>
      <c r="F82" s="10" t="s">
        <v>1735</v>
      </c>
      <c r="G82" s="74" t="s">
        <v>1607</v>
      </c>
      <c r="H82" s="10" t="s">
        <v>1736</v>
      </c>
      <c r="I82" s="75">
        <f t="shared" si="15"/>
        <v>428400</v>
      </c>
      <c r="J82" s="75">
        <f t="shared" si="10"/>
        <v>428400</v>
      </c>
      <c r="K82" s="64">
        <v>0.4284</v>
      </c>
      <c r="L82" s="75">
        <f t="shared" si="16"/>
        <v>428400</v>
      </c>
      <c r="M82" s="75">
        <f t="shared" si="11"/>
        <v>428400</v>
      </c>
      <c r="N82" s="64">
        <v>0.4284</v>
      </c>
      <c r="O82" s="75">
        <f t="shared" si="17"/>
        <v>42800</v>
      </c>
      <c r="P82" s="75">
        <f t="shared" si="12"/>
        <v>42840</v>
      </c>
      <c r="Q82" s="64">
        <v>4.2840000000000003E-2</v>
      </c>
      <c r="R82" s="75">
        <f t="shared" si="19"/>
        <v>342700</v>
      </c>
      <c r="S82" s="75">
        <f>U82*1000000</f>
        <v>342720</v>
      </c>
      <c r="T82" s="76">
        <f t="shared" si="13"/>
        <v>0.8</v>
      </c>
      <c r="U82" s="65">
        <v>0.34272000000000002</v>
      </c>
      <c r="V82" s="63">
        <f t="shared" si="18"/>
        <v>385600</v>
      </c>
      <c r="W82" s="63">
        <f t="shared" si="14"/>
        <v>385560</v>
      </c>
      <c r="X82" s="77">
        <v>274000</v>
      </c>
      <c r="Y82" s="78">
        <v>68720</v>
      </c>
      <c r="Z82" s="79"/>
      <c r="AB82" s="70"/>
    </row>
    <row r="83" spans="1:28" ht="30" x14ac:dyDescent="0.25">
      <c r="A83" s="72">
        <v>82</v>
      </c>
      <c r="B83" s="10" t="s">
        <v>295</v>
      </c>
      <c r="C83" s="10" t="s">
        <v>1092</v>
      </c>
      <c r="D83" s="10" t="s">
        <v>1386</v>
      </c>
      <c r="E83" s="73" t="s">
        <v>1074</v>
      </c>
      <c r="F83" s="10" t="s">
        <v>1737</v>
      </c>
      <c r="G83" s="74" t="s">
        <v>1607</v>
      </c>
      <c r="H83" s="10" t="s">
        <v>1608</v>
      </c>
      <c r="I83" s="75">
        <f t="shared" si="15"/>
        <v>48000</v>
      </c>
      <c r="J83" s="75">
        <f t="shared" si="10"/>
        <v>48000</v>
      </c>
      <c r="K83" s="64">
        <v>4.8000000000000001E-2</v>
      </c>
      <c r="L83" s="75">
        <f t="shared" si="16"/>
        <v>48000</v>
      </c>
      <c r="M83" s="75">
        <f t="shared" si="11"/>
        <v>48000</v>
      </c>
      <c r="N83" s="64">
        <v>4.8000000000000001E-2</v>
      </c>
      <c r="O83" s="75">
        <f t="shared" si="17"/>
        <v>38400</v>
      </c>
      <c r="P83" s="75">
        <f t="shared" si="12"/>
        <v>38400</v>
      </c>
      <c r="Q83" s="64">
        <v>3.8399999999999997E-2</v>
      </c>
      <c r="R83" s="75"/>
      <c r="S83" s="75"/>
      <c r="T83" s="76">
        <f t="shared" si="13"/>
        <v>0</v>
      </c>
      <c r="U83" s="49"/>
      <c r="V83" s="63">
        <f t="shared" si="18"/>
        <v>38400</v>
      </c>
      <c r="W83" s="63">
        <f t="shared" si="14"/>
        <v>38400</v>
      </c>
      <c r="X83" s="77"/>
      <c r="Y83" s="78"/>
      <c r="Z83" s="79"/>
      <c r="AB83" s="70"/>
    </row>
    <row r="84" spans="1:28" ht="30" x14ac:dyDescent="0.25">
      <c r="A84" s="72">
        <v>83</v>
      </c>
      <c r="B84" s="10" t="s">
        <v>299</v>
      </c>
      <c r="C84" s="10" t="s">
        <v>1087</v>
      </c>
      <c r="D84" s="10" t="s">
        <v>1289</v>
      </c>
      <c r="E84" s="73" t="s">
        <v>1077</v>
      </c>
      <c r="F84" s="10" t="s">
        <v>1738</v>
      </c>
      <c r="G84" s="74" t="s">
        <v>1607</v>
      </c>
      <c r="H84" s="10" t="s">
        <v>1739</v>
      </c>
      <c r="I84" s="75">
        <f t="shared" si="15"/>
        <v>314500</v>
      </c>
      <c r="J84" s="75">
        <f t="shared" si="10"/>
        <v>314500</v>
      </c>
      <c r="K84" s="64">
        <v>0.3145</v>
      </c>
      <c r="L84" s="75">
        <f t="shared" si="16"/>
        <v>314500</v>
      </c>
      <c r="M84" s="75">
        <f t="shared" si="11"/>
        <v>314500</v>
      </c>
      <c r="N84" s="64">
        <v>0.3145</v>
      </c>
      <c r="O84" s="75">
        <f t="shared" si="17"/>
        <v>31500</v>
      </c>
      <c r="P84" s="75">
        <f t="shared" si="12"/>
        <v>31450</v>
      </c>
      <c r="Q84" s="64">
        <v>3.1449999999999999E-2</v>
      </c>
      <c r="R84" s="75">
        <f t="shared" si="19"/>
        <v>251600</v>
      </c>
      <c r="S84" s="75">
        <f>U84*1000000</f>
        <v>251600</v>
      </c>
      <c r="T84" s="76">
        <f t="shared" si="13"/>
        <v>0.8</v>
      </c>
      <c r="U84" s="65">
        <v>0.25159999999999999</v>
      </c>
      <c r="V84" s="63">
        <f t="shared" si="18"/>
        <v>283100</v>
      </c>
      <c r="W84" s="63">
        <f t="shared" si="14"/>
        <v>283050</v>
      </c>
      <c r="X84" s="77">
        <v>50320</v>
      </c>
      <c r="Y84" s="78">
        <v>100640</v>
      </c>
      <c r="Z84" s="79">
        <v>100640</v>
      </c>
      <c r="AB84" s="70"/>
    </row>
    <row r="85" spans="1:28" ht="30" x14ac:dyDescent="0.25">
      <c r="A85" s="72">
        <v>84</v>
      </c>
      <c r="B85" s="10" t="s">
        <v>299</v>
      </c>
      <c r="C85" s="10" t="s">
        <v>1087</v>
      </c>
      <c r="D85" s="10" t="s">
        <v>1289</v>
      </c>
      <c r="E85" s="73" t="s">
        <v>1074</v>
      </c>
      <c r="F85" s="10" t="s">
        <v>1740</v>
      </c>
      <c r="G85" s="74" t="s">
        <v>1607</v>
      </c>
      <c r="H85" s="10" t="s">
        <v>1608</v>
      </c>
      <c r="I85" s="75">
        <f t="shared" si="15"/>
        <v>17000</v>
      </c>
      <c r="J85" s="75">
        <f t="shared" si="10"/>
        <v>17000</v>
      </c>
      <c r="K85" s="64">
        <v>1.7000000000000001E-2</v>
      </c>
      <c r="L85" s="75">
        <f t="shared" si="16"/>
        <v>17000</v>
      </c>
      <c r="M85" s="75">
        <f t="shared" si="11"/>
        <v>17000</v>
      </c>
      <c r="N85" s="64">
        <v>1.7000000000000001E-2</v>
      </c>
      <c r="O85" s="75">
        <f t="shared" si="17"/>
        <v>13600</v>
      </c>
      <c r="P85" s="75">
        <f t="shared" si="12"/>
        <v>13600</v>
      </c>
      <c r="Q85" s="64">
        <v>1.3599999999999999E-2</v>
      </c>
      <c r="R85" s="75"/>
      <c r="S85" s="75"/>
      <c r="T85" s="76">
        <f t="shared" si="13"/>
        <v>0</v>
      </c>
      <c r="U85" s="49"/>
      <c r="V85" s="63">
        <f t="shared" si="18"/>
        <v>13600</v>
      </c>
      <c r="W85" s="63">
        <f t="shared" si="14"/>
        <v>13600</v>
      </c>
      <c r="X85" s="77"/>
      <c r="Y85" s="78"/>
      <c r="Z85" s="79"/>
      <c r="AB85" s="70"/>
    </row>
    <row r="86" spans="1:28" ht="15" customHeight="1" x14ac:dyDescent="0.25">
      <c r="A86" s="72">
        <v>85</v>
      </c>
      <c r="B86" s="10" t="s">
        <v>299</v>
      </c>
      <c r="C86" s="10" t="s">
        <v>1087</v>
      </c>
      <c r="D86" s="10" t="s">
        <v>1289</v>
      </c>
      <c r="E86" s="73" t="s">
        <v>1077</v>
      </c>
      <c r="F86" s="10" t="s">
        <v>1741</v>
      </c>
      <c r="G86" s="74" t="s">
        <v>1607</v>
      </c>
      <c r="H86" s="10" t="s">
        <v>1742</v>
      </c>
      <c r="I86" s="75">
        <f t="shared" si="15"/>
        <v>140300</v>
      </c>
      <c r="J86" s="75">
        <f t="shared" si="10"/>
        <v>140300</v>
      </c>
      <c r="K86" s="64">
        <v>0.14030000000000001</v>
      </c>
      <c r="L86" s="75">
        <f t="shared" si="16"/>
        <v>140300</v>
      </c>
      <c r="M86" s="75">
        <f t="shared" si="11"/>
        <v>140300</v>
      </c>
      <c r="N86" s="64">
        <v>0.14030000000000001</v>
      </c>
      <c r="O86" s="75">
        <f t="shared" si="17"/>
        <v>14000</v>
      </c>
      <c r="P86" s="75">
        <f t="shared" si="12"/>
        <v>14030</v>
      </c>
      <c r="Q86" s="64">
        <v>1.4030000000000001E-2</v>
      </c>
      <c r="R86" s="75">
        <f t="shared" si="19"/>
        <v>112200</v>
      </c>
      <c r="S86" s="75">
        <f>U86*1000000</f>
        <v>112240</v>
      </c>
      <c r="T86" s="76">
        <f t="shared" si="13"/>
        <v>0.8</v>
      </c>
      <c r="U86" s="65">
        <v>0.11224000000000001</v>
      </c>
      <c r="V86" s="63">
        <f t="shared" si="18"/>
        <v>126300</v>
      </c>
      <c r="W86" s="63">
        <f t="shared" si="14"/>
        <v>126270</v>
      </c>
      <c r="X86" s="77">
        <v>22448</v>
      </c>
      <c r="Y86" s="78">
        <v>44896</v>
      </c>
      <c r="Z86" s="79">
        <v>44896</v>
      </c>
      <c r="AB86" s="70"/>
    </row>
    <row r="87" spans="1:28" ht="30" x14ac:dyDescent="0.25">
      <c r="A87" s="72">
        <v>86</v>
      </c>
      <c r="B87" s="10" t="s">
        <v>303</v>
      </c>
      <c r="C87" s="10" t="s">
        <v>1092</v>
      </c>
      <c r="D87" s="10" t="s">
        <v>1107</v>
      </c>
      <c r="E87" s="73" t="s">
        <v>1077</v>
      </c>
      <c r="F87" s="10" t="s">
        <v>1743</v>
      </c>
      <c r="G87" s="74" t="s">
        <v>1607</v>
      </c>
      <c r="H87" s="10" t="s">
        <v>1744</v>
      </c>
      <c r="I87" s="75">
        <f t="shared" si="15"/>
        <v>920300</v>
      </c>
      <c r="J87" s="75">
        <f t="shared" si="10"/>
        <v>920300</v>
      </c>
      <c r="K87" s="64">
        <v>0.92030000000000001</v>
      </c>
      <c r="L87" s="75">
        <f t="shared" si="16"/>
        <v>920300</v>
      </c>
      <c r="M87" s="75">
        <f t="shared" si="11"/>
        <v>920300</v>
      </c>
      <c r="N87" s="64">
        <v>0.92030000000000001</v>
      </c>
      <c r="O87" s="75">
        <f t="shared" si="17"/>
        <v>46000</v>
      </c>
      <c r="P87" s="75">
        <f t="shared" si="12"/>
        <v>46015</v>
      </c>
      <c r="Q87" s="64">
        <v>4.6015E-2</v>
      </c>
      <c r="R87" s="75">
        <f t="shared" si="19"/>
        <v>828300</v>
      </c>
      <c r="S87" s="75">
        <f>U87*1000000</f>
        <v>828270</v>
      </c>
      <c r="T87" s="76">
        <f t="shared" si="13"/>
        <v>0.9</v>
      </c>
      <c r="U87" s="65">
        <v>0.82826999999999995</v>
      </c>
      <c r="V87" s="63">
        <f t="shared" si="18"/>
        <v>874300</v>
      </c>
      <c r="W87" s="63">
        <f t="shared" si="14"/>
        <v>874285</v>
      </c>
      <c r="X87" s="77">
        <v>300000</v>
      </c>
      <c r="Y87" s="78">
        <v>300000</v>
      </c>
      <c r="Z87" s="79">
        <v>228270</v>
      </c>
      <c r="AB87" s="70"/>
    </row>
    <row r="88" spans="1:28" ht="30" x14ac:dyDescent="0.25">
      <c r="A88" s="72">
        <v>87</v>
      </c>
      <c r="B88" s="10" t="s">
        <v>303</v>
      </c>
      <c r="C88" s="10" t="s">
        <v>1092</v>
      </c>
      <c r="D88" s="10" t="s">
        <v>1107</v>
      </c>
      <c r="E88" s="73" t="s">
        <v>1074</v>
      </c>
      <c r="F88" s="10" t="s">
        <v>1745</v>
      </c>
      <c r="G88" s="74" t="s">
        <v>1607</v>
      </c>
      <c r="H88" s="10" t="s">
        <v>1608</v>
      </c>
      <c r="I88" s="75">
        <f t="shared" si="15"/>
        <v>40000</v>
      </c>
      <c r="J88" s="75">
        <f t="shared" si="10"/>
        <v>40000</v>
      </c>
      <c r="K88" s="64">
        <v>0.04</v>
      </c>
      <c r="L88" s="75">
        <f t="shared" si="16"/>
        <v>40000</v>
      </c>
      <c r="M88" s="75">
        <f t="shared" si="11"/>
        <v>40000</v>
      </c>
      <c r="N88" s="64">
        <v>0.04</v>
      </c>
      <c r="O88" s="75">
        <f t="shared" si="17"/>
        <v>34000</v>
      </c>
      <c r="P88" s="75">
        <f t="shared" si="12"/>
        <v>34000</v>
      </c>
      <c r="Q88" s="64">
        <v>3.4000000000000002E-2</v>
      </c>
      <c r="R88" s="75"/>
      <c r="S88" s="75"/>
      <c r="T88" s="76">
        <f t="shared" si="13"/>
        <v>0</v>
      </c>
      <c r="U88" s="49"/>
      <c r="V88" s="63">
        <f t="shared" si="18"/>
        <v>34000</v>
      </c>
      <c r="W88" s="63">
        <f t="shared" si="14"/>
        <v>34000</v>
      </c>
      <c r="X88" s="77"/>
      <c r="Y88" s="78"/>
      <c r="Z88" s="79"/>
      <c r="AB88" s="70"/>
    </row>
    <row r="89" spans="1:28" ht="30" x14ac:dyDescent="0.25">
      <c r="A89" s="72">
        <v>88</v>
      </c>
      <c r="B89" s="10" t="s">
        <v>305</v>
      </c>
      <c r="C89" s="10" t="s">
        <v>1081</v>
      </c>
      <c r="D89" s="10" t="s">
        <v>1247</v>
      </c>
      <c r="E89" s="73" t="s">
        <v>1129</v>
      </c>
      <c r="F89" s="10" t="s">
        <v>1746</v>
      </c>
      <c r="G89" s="74" t="s">
        <v>1607</v>
      </c>
      <c r="H89" s="10" t="s">
        <v>1747</v>
      </c>
      <c r="I89" s="75">
        <f t="shared" si="15"/>
        <v>100000</v>
      </c>
      <c r="J89" s="75">
        <f t="shared" si="10"/>
        <v>100000</v>
      </c>
      <c r="K89" s="64">
        <v>0.1</v>
      </c>
      <c r="L89" s="75">
        <f t="shared" si="16"/>
        <v>100000</v>
      </c>
      <c r="M89" s="75">
        <f t="shared" si="11"/>
        <v>100000</v>
      </c>
      <c r="N89" s="64">
        <v>0.1</v>
      </c>
      <c r="O89" s="75">
        <f t="shared" si="17"/>
        <v>80000</v>
      </c>
      <c r="P89" s="75">
        <f t="shared" si="12"/>
        <v>80000</v>
      </c>
      <c r="Q89" s="64">
        <v>0.08</v>
      </c>
      <c r="R89" s="75"/>
      <c r="S89" s="75"/>
      <c r="T89" s="76">
        <f t="shared" si="13"/>
        <v>0</v>
      </c>
      <c r="U89" s="49"/>
      <c r="V89" s="63">
        <f t="shared" si="18"/>
        <v>80000</v>
      </c>
      <c r="W89" s="63">
        <f t="shared" si="14"/>
        <v>80000</v>
      </c>
      <c r="X89" s="77"/>
      <c r="Y89" s="78"/>
      <c r="Z89" s="79"/>
      <c r="AB89" s="70"/>
    </row>
    <row r="90" spans="1:28" ht="30" x14ac:dyDescent="0.25">
      <c r="A90" s="72">
        <v>89</v>
      </c>
      <c r="B90" s="10" t="s">
        <v>305</v>
      </c>
      <c r="C90" s="10" t="s">
        <v>1081</v>
      </c>
      <c r="D90" s="10" t="s">
        <v>1247</v>
      </c>
      <c r="E90" s="73" t="s">
        <v>1129</v>
      </c>
      <c r="F90" s="10" t="s">
        <v>1748</v>
      </c>
      <c r="G90" s="74" t="s">
        <v>1607</v>
      </c>
      <c r="H90" s="10" t="s">
        <v>1749</v>
      </c>
      <c r="I90" s="75">
        <f t="shared" si="15"/>
        <v>102000</v>
      </c>
      <c r="J90" s="75">
        <f t="shared" si="10"/>
        <v>102000</v>
      </c>
      <c r="K90" s="64">
        <v>0.10199999999999999</v>
      </c>
      <c r="L90" s="75">
        <f t="shared" si="16"/>
        <v>102000</v>
      </c>
      <c r="M90" s="75">
        <f t="shared" si="11"/>
        <v>102000</v>
      </c>
      <c r="N90" s="64">
        <v>0.10199999999999999</v>
      </c>
      <c r="O90" s="75">
        <f t="shared" si="17"/>
        <v>81600</v>
      </c>
      <c r="P90" s="75">
        <f t="shared" si="12"/>
        <v>81600</v>
      </c>
      <c r="Q90" s="64">
        <v>8.1600000000000006E-2</v>
      </c>
      <c r="R90" s="75"/>
      <c r="S90" s="75"/>
      <c r="T90" s="76">
        <f t="shared" si="13"/>
        <v>0</v>
      </c>
      <c r="U90" s="49"/>
      <c r="V90" s="63">
        <f t="shared" si="18"/>
        <v>81600</v>
      </c>
      <c r="W90" s="63">
        <f t="shared" si="14"/>
        <v>81600</v>
      </c>
      <c r="X90" s="77"/>
      <c r="Y90" s="78"/>
      <c r="Z90" s="79"/>
      <c r="AB90" s="70"/>
    </row>
    <row r="91" spans="1:28" ht="30" x14ac:dyDescent="0.25">
      <c r="A91" s="72">
        <v>90</v>
      </c>
      <c r="B91" s="10" t="s">
        <v>305</v>
      </c>
      <c r="C91" s="10" t="s">
        <v>1081</v>
      </c>
      <c r="D91" s="10" t="s">
        <v>1247</v>
      </c>
      <c r="E91" s="73" t="s">
        <v>1074</v>
      </c>
      <c r="F91" s="10" t="s">
        <v>1750</v>
      </c>
      <c r="G91" s="74" t="s">
        <v>1607</v>
      </c>
      <c r="H91" s="10" t="s">
        <v>1608</v>
      </c>
      <c r="I91" s="75">
        <f t="shared" si="15"/>
        <v>16700</v>
      </c>
      <c r="J91" s="75">
        <f t="shared" si="10"/>
        <v>16700</v>
      </c>
      <c r="K91" s="64">
        <v>1.67E-2</v>
      </c>
      <c r="L91" s="75">
        <f t="shared" si="16"/>
        <v>16700</v>
      </c>
      <c r="M91" s="75">
        <f t="shared" si="11"/>
        <v>16700</v>
      </c>
      <c r="N91" s="64">
        <v>1.67E-2</v>
      </c>
      <c r="O91" s="75">
        <f t="shared" si="17"/>
        <v>13400</v>
      </c>
      <c r="P91" s="75">
        <f t="shared" si="12"/>
        <v>13360</v>
      </c>
      <c r="Q91" s="64">
        <v>1.336E-2</v>
      </c>
      <c r="R91" s="75"/>
      <c r="S91" s="75"/>
      <c r="T91" s="76">
        <f t="shared" si="13"/>
        <v>0</v>
      </c>
      <c r="U91" s="49"/>
      <c r="V91" s="63">
        <f t="shared" si="18"/>
        <v>13400</v>
      </c>
      <c r="W91" s="63">
        <f t="shared" si="14"/>
        <v>13360</v>
      </c>
      <c r="X91" s="77"/>
      <c r="Y91" s="78"/>
      <c r="Z91" s="79"/>
      <c r="AB91" s="70"/>
    </row>
    <row r="92" spans="1:28" ht="30" x14ac:dyDescent="0.25">
      <c r="A92" s="72">
        <v>91</v>
      </c>
      <c r="B92" s="10" t="s">
        <v>309</v>
      </c>
      <c r="C92" s="10" t="s">
        <v>1087</v>
      </c>
      <c r="D92" s="10" t="s">
        <v>1088</v>
      </c>
      <c r="E92" s="73" t="s">
        <v>1331</v>
      </c>
      <c r="F92" s="10" t="s">
        <v>1751</v>
      </c>
      <c r="G92" s="74" t="s">
        <v>1607</v>
      </c>
      <c r="H92" s="10" t="s">
        <v>1752</v>
      </c>
      <c r="I92" s="75">
        <f t="shared" si="15"/>
        <v>1721600</v>
      </c>
      <c r="J92" s="75">
        <f t="shared" si="10"/>
        <v>1721600</v>
      </c>
      <c r="K92" s="64">
        <v>1.7216</v>
      </c>
      <c r="L92" s="75">
        <f t="shared" si="16"/>
        <v>1721600</v>
      </c>
      <c r="M92" s="75">
        <f t="shared" si="11"/>
        <v>1721600</v>
      </c>
      <c r="N92" s="64">
        <v>1.7216</v>
      </c>
      <c r="O92" s="75">
        <f t="shared" si="17"/>
        <v>172200</v>
      </c>
      <c r="P92" s="75">
        <f t="shared" si="12"/>
        <v>172160</v>
      </c>
      <c r="Q92" s="64">
        <v>0.17216000000000001</v>
      </c>
      <c r="R92" s="75">
        <f t="shared" si="19"/>
        <v>1377300</v>
      </c>
      <c r="S92" s="75">
        <f>U92*1000000</f>
        <v>1377280</v>
      </c>
      <c r="T92" s="76">
        <f t="shared" si="13"/>
        <v>0.8</v>
      </c>
      <c r="U92" s="65">
        <v>1.3772800000000001</v>
      </c>
      <c r="V92" s="63">
        <f t="shared" si="18"/>
        <v>1549400</v>
      </c>
      <c r="W92" s="63">
        <f t="shared" si="14"/>
        <v>1549440</v>
      </c>
      <c r="X92" s="77">
        <v>275456</v>
      </c>
      <c r="Y92" s="78">
        <v>550912</v>
      </c>
      <c r="Z92" s="79">
        <v>550912</v>
      </c>
      <c r="AB92" s="70"/>
    </row>
    <row r="93" spans="1:28" ht="30" x14ac:dyDescent="0.25">
      <c r="A93" s="72">
        <v>92</v>
      </c>
      <c r="B93" s="10" t="s">
        <v>309</v>
      </c>
      <c r="C93" s="10" t="s">
        <v>1087</v>
      </c>
      <c r="D93" s="10" t="s">
        <v>1088</v>
      </c>
      <c r="E93" s="73" t="s">
        <v>1077</v>
      </c>
      <c r="F93" s="10" t="s">
        <v>1753</v>
      </c>
      <c r="G93" s="74" t="s">
        <v>1607</v>
      </c>
      <c r="H93" s="10" t="s">
        <v>1754</v>
      </c>
      <c r="I93" s="75">
        <f t="shared" si="15"/>
        <v>506900</v>
      </c>
      <c r="J93" s="75">
        <f t="shared" si="10"/>
        <v>506900</v>
      </c>
      <c r="K93" s="64">
        <v>0.50690000000000002</v>
      </c>
      <c r="L93" s="75">
        <f t="shared" si="16"/>
        <v>506900</v>
      </c>
      <c r="M93" s="75">
        <f t="shared" si="11"/>
        <v>506900</v>
      </c>
      <c r="N93" s="64">
        <v>0.50690000000000002</v>
      </c>
      <c r="O93" s="75">
        <f t="shared" si="17"/>
        <v>50700</v>
      </c>
      <c r="P93" s="75">
        <f t="shared" si="12"/>
        <v>50690</v>
      </c>
      <c r="Q93" s="64">
        <v>5.0689999999999999E-2</v>
      </c>
      <c r="R93" s="75">
        <f t="shared" si="19"/>
        <v>405500</v>
      </c>
      <c r="S93" s="75">
        <f>U93*1000000</f>
        <v>405520</v>
      </c>
      <c r="T93" s="76">
        <f t="shared" si="13"/>
        <v>0.8</v>
      </c>
      <c r="U93" s="65">
        <v>0.40551999999999999</v>
      </c>
      <c r="V93" s="63">
        <f t="shared" si="18"/>
        <v>456200</v>
      </c>
      <c r="W93" s="63">
        <f t="shared" si="14"/>
        <v>456210</v>
      </c>
      <c r="X93" s="77">
        <v>81104</v>
      </c>
      <c r="Y93" s="78">
        <v>162208</v>
      </c>
      <c r="Z93" s="79">
        <v>162208</v>
      </c>
      <c r="AB93" s="70"/>
    </row>
    <row r="94" spans="1:28" ht="30" x14ac:dyDescent="0.25">
      <c r="A94" s="72">
        <v>93</v>
      </c>
      <c r="B94" s="10" t="s">
        <v>309</v>
      </c>
      <c r="C94" s="10" t="s">
        <v>1087</v>
      </c>
      <c r="D94" s="10" t="s">
        <v>1088</v>
      </c>
      <c r="E94" s="73" t="s">
        <v>1074</v>
      </c>
      <c r="F94" s="10" t="s">
        <v>1755</v>
      </c>
      <c r="G94" s="74" t="s">
        <v>1607</v>
      </c>
      <c r="H94" s="10" t="s">
        <v>1608</v>
      </c>
      <c r="I94" s="75">
        <f t="shared" si="15"/>
        <v>10000</v>
      </c>
      <c r="J94" s="75">
        <f t="shared" si="10"/>
        <v>10000</v>
      </c>
      <c r="K94" s="64">
        <v>0.01</v>
      </c>
      <c r="L94" s="75">
        <f t="shared" si="16"/>
        <v>10000</v>
      </c>
      <c r="M94" s="75">
        <f t="shared" si="11"/>
        <v>10000</v>
      </c>
      <c r="N94" s="64">
        <v>0.01</v>
      </c>
      <c r="O94" s="75">
        <f t="shared" si="17"/>
        <v>8000</v>
      </c>
      <c r="P94" s="75">
        <f t="shared" si="12"/>
        <v>8000</v>
      </c>
      <c r="Q94" s="64">
        <v>8.0000000000000002E-3</v>
      </c>
      <c r="R94" s="75"/>
      <c r="S94" s="75"/>
      <c r="T94" s="76">
        <f t="shared" si="13"/>
        <v>0</v>
      </c>
      <c r="U94" s="49"/>
      <c r="V94" s="63">
        <f t="shared" si="18"/>
        <v>8000</v>
      </c>
      <c r="W94" s="63">
        <f t="shared" si="14"/>
        <v>8000</v>
      </c>
      <c r="X94" s="77"/>
      <c r="Y94" s="78"/>
      <c r="Z94" s="79"/>
      <c r="AB94" s="70"/>
    </row>
    <row r="95" spans="1:28" ht="30" x14ac:dyDescent="0.25">
      <c r="A95" s="72">
        <v>94</v>
      </c>
      <c r="B95" s="10" t="s">
        <v>309</v>
      </c>
      <c r="C95" s="10" t="s">
        <v>1087</v>
      </c>
      <c r="D95" s="10" t="s">
        <v>1088</v>
      </c>
      <c r="E95" s="73" t="s">
        <v>1074</v>
      </c>
      <c r="F95" s="10" t="s">
        <v>1756</v>
      </c>
      <c r="G95" s="74" t="s">
        <v>1607</v>
      </c>
      <c r="H95" s="10" t="s">
        <v>1757</v>
      </c>
      <c r="I95" s="75">
        <f t="shared" si="15"/>
        <v>100000</v>
      </c>
      <c r="J95" s="75">
        <f t="shared" si="10"/>
        <v>100000</v>
      </c>
      <c r="K95" s="64">
        <v>0.1</v>
      </c>
      <c r="L95" s="75">
        <f t="shared" si="16"/>
        <v>100000</v>
      </c>
      <c r="M95" s="75">
        <f t="shared" si="11"/>
        <v>100000</v>
      </c>
      <c r="N95" s="64">
        <v>0.1</v>
      </c>
      <c r="O95" s="75">
        <f t="shared" si="17"/>
        <v>80000</v>
      </c>
      <c r="P95" s="75">
        <f t="shared" si="12"/>
        <v>80000</v>
      </c>
      <c r="Q95" s="64">
        <v>0.08</v>
      </c>
      <c r="R95" s="75"/>
      <c r="S95" s="75"/>
      <c r="T95" s="76">
        <f t="shared" si="13"/>
        <v>0</v>
      </c>
      <c r="U95" s="49"/>
      <c r="V95" s="63">
        <f t="shared" si="18"/>
        <v>80000</v>
      </c>
      <c r="W95" s="63">
        <f t="shared" si="14"/>
        <v>80000</v>
      </c>
      <c r="X95" s="77"/>
      <c r="Y95" s="78"/>
      <c r="Z95" s="79"/>
      <c r="AB95" s="70"/>
    </row>
    <row r="96" spans="1:28" ht="30" x14ac:dyDescent="0.25">
      <c r="A96" s="72">
        <v>95</v>
      </c>
      <c r="B96" s="10" t="s">
        <v>1758</v>
      </c>
      <c r="C96" s="10" t="s">
        <v>1072</v>
      </c>
      <c r="D96" s="10" t="s">
        <v>1759</v>
      </c>
      <c r="E96" s="73" t="s">
        <v>1077</v>
      </c>
      <c r="F96" s="10" t="s">
        <v>1760</v>
      </c>
      <c r="G96" s="74" t="s">
        <v>1607</v>
      </c>
      <c r="H96" s="10" t="s">
        <v>1761</v>
      </c>
      <c r="I96" s="75">
        <f t="shared" si="15"/>
        <v>1056000</v>
      </c>
      <c r="J96" s="75">
        <f t="shared" si="10"/>
        <v>1056000</v>
      </c>
      <c r="K96" s="64">
        <v>1.056</v>
      </c>
      <c r="L96" s="75">
        <f t="shared" si="16"/>
        <v>1056000</v>
      </c>
      <c r="M96" s="75">
        <f t="shared" si="11"/>
        <v>1056000</v>
      </c>
      <c r="N96" s="64">
        <v>1.056</v>
      </c>
      <c r="O96" s="75">
        <f t="shared" si="17"/>
        <v>105600</v>
      </c>
      <c r="P96" s="75">
        <f t="shared" si="12"/>
        <v>105600</v>
      </c>
      <c r="Q96" s="64">
        <v>0.1056</v>
      </c>
      <c r="R96" s="75">
        <f t="shared" si="19"/>
        <v>844800</v>
      </c>
      <c r="S96" s="75">
        <f>U96*1000000</f>
        <v>844800</v>
      </c>
      <c r="T96" s="76">
        <f t="shared" si="13"/>
        <v>0.8</v>
      </c>
      <c r="U96" s="65">
        <v>0.8448</v>
      </c>
      <c r="V96" s="63">
        <f t="shared" si="18"/>
        <v>950400</v>
      </c>
      <c r="W96" s="63">
        <f t="shared" si="14"/>
        <v>950400</v>
      </c>
      <c r="X96" s="77">
        <v>422400</v>
      </c>
      <c r="Y96" s="78">
        <v>422400</v>
      </c>
      <c r="Z96" s="79"/>
      <c r="AB96" s="70"/>
    </row>
    <row r="97" spans="1:28" ht="30" x14ac:dyDescent="0.25">
      <c r="A97" s="72">
        <v>96</v>
      </c>
      <c r="B97" s="10" t="s">
        <v>321</v>
      </c>
      <c r="C97" s="10" t="s">
        <v>1095</v>
      </c>
      <c r="D97" s="10" t="s">
        <v>1171</v>
      </c>
      <c r="E97" s="73" t="s">
        <v>1074</v>
      </c>
      <c r="F97" s="10" t="s">
        <v>1762</v>
      </c>
      <c r="G97" s="74" t="s">
        <v>1607</v>
      </c>
      <c r="H97" s="10" t="s">
        <v>1608</v>
      </c>
      <c r="I97" s="75">
        <f t="shared" si="15"/>
        <v>15000</v>
      </c>
      <c r="J97" s="75">
        <f t="shared" si="10"/>
        <v>15000</v>
      </c>
      <c r="K97" s="64">
        <v>1.4999999999999999E-2</v>
      </c>
      <c r="L97" s="75">
        <f t="shared" si="16"/>
        <v>15000</v>
      </c>
      <c r="M97" s="75">
        <f t="shared" si="11"/>
        <v>15000</v>
      </c>
      <c r="N97" s="64">
        <v>1.4999999999999999E-2</v>
      </c>
      <c r="O97" s="75">
        <f t="shared" si="17"/>
        <v>12800</v>
      </c>
      <c r="P97" s="75">
        <f t="shared" si="12"/>
        <v>12750</v>
      </c>
      <c r="Q97" s="64">
        <v>1.2749999999999999E-2</v>
      </c>
      <c r="R97" s="75"/>
      <c r="S97" s="75"/>
      <c r="T97" s="76">
        <f t="shared" si="13"/>
        <v>0</v>
      </c>
      <c r="U97" s="49"/>
      <c r="V97" s="63">
        <f t="shared" si="18"/>
        <v>12800</v>
      </c>
      <c r="W97" s="63">
        <f t="shared" si="14"/>
        <v>12750</v>
      </c>
      <c r="X97" s="77"/>
      <c r="Y97" s="78"/>
      <c r="Z97" s="79"/>
      <c r="AB97" s="70"/>
    </row>
    <row r="98" spans="1:28" ht="30" x14ac:dyDescent="0.25">
      <c r="A98" s="72">
        <v>97</v>
      </c>
      <c r="B98" s="10" t="s">
        <v>321</v>
      </c>
      <c r="C98" s="10" t="s">
        <v>1095</v>
      </c>
      <c r="D98" s="10" t="s">
        <v>1171</v>
      </c>
      <c r="E98" s="73" t="s">
        <v>1077</v>
      </c>
      <c r="F98" s="10" t="s">
        <v>1763</v>
      </c>
      <c r="G98" s="74" t="s">
        <v>1607</v>
      </c>
      <c r="H98" s="10" t="s">
        <v>1764</v>
      </c>
      <c r="I98" s="75">
        <f t="shared" si="15"/>
        <v>298600</v>
      </c>
      <c r="J98" s="75">
        <f t="shared" si="10"/>
        <v>298600</v>
      </c>
      <c r="K98" s="64">
        <v>0.29859999999999998</v>
      </c>
      <c r="L98" s="75">
        <f t="shared" si="16"/>
        <v>298600</v>
      </c>
      <c r="M98" s="75">
        <f t="shared" si="11"/>
        <v>298600</v>
      </c>
      <c r="N98" s="64">
        <v>0.29859999999999998</v>
      </c>
      <c r="O98" s="75">
        <f t="shared" si="17"/>
        <v>14900</v>
      </c>
      <c r="P98" s="75">
        <f t="shared" si="12"/>
        <v>14930</v>
      </c>
      <c r="Q98" s="64">
        <v>1.4930000000000001E-2</v>
      </c>
      <c r="R98" s="75">
        <f t="shared" si="19"/>
        <v>268700</v>
      </c>
      <c r="S98" s="75">
        <f>U98*1000000</f>
        <v>268740</v>
      </c>
      <c r="T98" s="76">
        <f t="shared" si="13"/>
        <v>0.9</v>
      </c>
      <c r="U98" s="65">
        <v>0.26873999999999998</v>
      </c>
      <c r="V98" s="63">
        <f t="shared" si="18"/>
        <v>283700</v>
      </c>
      <c r="W98" s="63">
        <f t="shared" si="14"/>
        <v>283670</v>
      </c>
      <c r="X98" s="77">
        <v>215000</v>
      </c>
      <c r="Y98" s="78">
        <v>53740</v>
      </c>
      <c r="Z98" s="79"/>
      <c r="AB98" s="70"/>
    </row>
    <row r="99" spans="1:28" ht="30" x14ac:dyDescent="0.25">
      <c r="A99" s="72">
        <v>98</v>
      </c>
      <c r="B99" s="10" t="s">
        <v>328</v>
      </c>
      <c r="C99" s="10" t="s">
        <v>1072</v>
      </c>
      <c r="D99" s="10" t="s">
        <v>1429</v>
      </c>
      <c r="E99" s="73" t="s">
        <v>1077</v>
      </c>
      <c r="F99" s="10" t="s">
        <v>1765</v>
      </c>
      <c r="G99" s="74" t="s">
        <v>1607</v>
      </c>
      <c r="H99" s="10" t="s">
        <v>1766</v>
      </c>
      <c r="I99" s="75">
        <f t="shared" si="15"/>
        <v>380000</v>
      </c>
      <c r="J99" s="75">
        <f t="shared" si="10"/>
        <v>380000</v>
      </c>
      <c r="K99" s="64">
        <v>0.38</v>
      </c>
      <c r="L99" s="75">
        <f t="shared" si="16"/>
        <v>380000</v>
      </c>
      <c r="M99" s="75">
        <f t="shared" si="11"/>
        <v>380000</v>
      </c>
      <c r="N99" s="64">
        <v>0.38</v>
      </c>
      <c r="O99" s="75">
        <f t="shared" si="17"/>
        <v>38000</v>
      </c>
      <c r="P99" s="75">
        <f t="shared" si="12"/>
        <v>38000</v>
      </c>
      <c r="Q99" s="64">
        <v>3.7999999999999999E-2</v>
      </c>
      <c r="R99" s="75">
        <f t="shared" si="19"/>
        <v>304000</v>
      </c>
      <c r="S99" s="75">
        <f>U99*1000000</f>
        <v>304000</v>
      </c>
      <c r="T99" s="76">
        <f t="shared" si="13"/>
        <v>0.8</v>
      </c>
      <c r="U99" s="65">
        <v>0.30399999999999999</v>
      </c>
      <c r="V99" s="63">
        <f t="shared" si="18"/>
        <v>342000</v>
      </c>
      <c r="W99" s="63">
        <f t="shared" si="14"/>
        <v>342000</v>
      </c>
      <c r="X99" s="77">
        <v>137783</v>
      </c>
      <c r="Y99" s="78">
        <v>166217</v>
      </c>
      <c r="Z99" s="79"/>
      <c r="AB99" s="70"/>
    </row>
    <row r="100" spans="1:28" ht="30" x14ac:dyDescent="0.25">
      <c r="A100" s="72">
        <v>99</v>
      </c>
      <c r="B100" s="10" t="s">
        <v>328</v>
      </c>
      <c r="C100" s="10" t="s">
        <v>1072</v>
      </c>
      <c r="D100" s="10" t="s">
        <v>1429</v>
      </c>
      <c r="E100" s="73" t="s">
        <v>1074</v>
      </c>
      <c r="F100" s="10" t="s">
        <v>1767</v>
      </c>
      <c r="G100" s="74" t="s">
        <v>1607</v>
      </c>
      <c r="H100" s="10" t="s">
        <v>1768</v>
      </c>
      <c r="I100" s="75">
        <f t="shared" si="15"/>
        <v>60000</v>
      </c>
      <c r="J100" s="75">
        <f t="shared" si="10"/>
        <v>60000</v>
      </c>
      <c r="K100" s="64">
        <v>0.06</v>
      </c>
      <c r="L100" s="75">
        <f t="shared" si="16"/>
        <v>60000</v>
      </c>
      <c r="M100" s="75">
        <f t="shared" si="11"/>
        <v>60000</v>
      </c>
      <c r="N100" s="64">
        <v>0.06</v>
      </c>
      <c r="O100" s="75">
        <f t="shared" si="17"/>
        <v>48000</v>
      </c>
      <c r="P100" s="75">
        <f t="shared" si="12"/>
        <v>48000</v>
      </c>
      <c r="Q100" s="64">
        <v>4.8000000000000001E-2</v>
      </c>
      <c r="R100" s="75"/>
      <c r="S100" s="75"/>
      <c r="T100" s="76">
        <f t="shared" si="13"/>
        <v>0</v>
      </c>
      <c r="U100" s="49"/>
      <c r="V100" s="63">
        <f t="shared" si="18"/>
        <v>48000</v>
      </c>
      <c r="W100" s="63">
        <f t="shared" si="14"/>
        <v>48000</v>
      </c>
      <c r="X100" s="77"/>
      <c r="Y100" s="78"/>
      <c r="Z100" s="79"/>
      <c r="AB100" s="70"/>
    </row>
    <row r="101" spans="1:28" ht="30" x14ac:dyDescent="0.25">
      <c r="A101" s="72">
        <v>100</v>
      </c>
      <c r="B101" s="10" t="s">
        <v>1769</v>
      </c>
      <c r="C101" s="10" t="s">
        <v>1072</v>
      </c>
      <c r="D101" s="10" t="s">
        <v>1330</v>
      </c>
      <c r="E101" s="73" t="s">
        <v>1077</v>
      </c>
      <c r="F101" s="10" t="s">
        <v>1770</v>
      </c>
      <c r="G101" s="74" t="s">
        <v>1607</v>
      </c>
      <c r="H101" s="10" t="s">
        <v>1771</v>
      </c>
      <c r="I101" s="75">
        <f t="shared" si="15"/>
        <v>473000</v>
      </c>
      <c r="J101" s="75">
        <f t="shared" si="10"/>
        <v>473000</v>
      </c>
      <c r="K101" s="64">
        <v>0.47299999999999998</v>
      </c>
      <c r="L101" s="75">
        <f t="shared" si="16"/>
        <v>420200</v>
      </c>
      <c r="M101" s="75">
        <f t="shared" si="11"/>
        <v>420240</v>
      </c>
      <c r="N101" s="64">
        <v>0.42024</v>
      </c>
      <c r="O101" s="75">
        <f t="shared" si="17"/>
        <v>42000</v>
      </c>
      <c r="P101" s="75">
        <f t="shared" si="12"/>
        <v>42024</v>
      </c>
      <c r="Q101" s="64">
        <v>4.2023999999999999E-2</v>
      </c>
      <c r="R101" s="75">
        <f t="shared" si="19"/>
        <v>336200</v>
      </c>
      <c r="S101" s="75">
        <f>U101*1000000</f>
        <v>336192</v>
      </c>
      <c r="T101" s="76">
        <f t="shared" si="13"/>
        <v>0.8</v>
      </c>
      <c r="U101" s="65">
        <v>0.33619199999999999</v>
      </c>
      <c r="V101" s="63">
        <f t="shared" si="18"/>
        <v>378200</v>
      </c>
      <c r="W101" s="63">
        <f t="shared" si="14"/>
        <v>378216</v>
      </c>
      <c r="X101" s="77">
        <v>252144</v>
      </c>
      <c r="Y101" s="78">
        <v>84048</v>
      </c>
      <c r="Z101" s="79"/>
      <c r="AB101" s="70"/>
    </row>
    <row r="102" spans="1:28" ht="30" x14ac:dyDescent="0.25">
      <c r="A102" s="72">
        <v>101</v>
      </c>
      <c r="B102" s="10" t="s">
        <v>331</v>
      </c>
      <c r="C102" s="10" t="s">
        <v>1087</v>
      </c>
      <c r="D102" s="10" t="s">
        <v>1197</v>
      </c>
      <c r="E102" s="73" t="s">
        <v>1077</v>
      </c>
      <c r="F102" s="10" t="s">
        <v>1772</v>
      </c>
      <c r="G102" s="74" t="s">
        <v>1607</v>
      </c>
      <c r="H102" s="10" t="s">
        <v>1773</v>
      </c>
      <c r="I102" s="75">
        <f t="shared" si="15"/>
        <v>669900</v>
      </c>
      <c r="J102" s="75">
        <f t="shared" si="10"/>
        <v>669900</v>
      </c>
      <c r="K102" s="64">
        <v>0.66990000000000005</v>
      </c>
      <c r="L102" s="75">
        <f t="shared" si="16"/>
        <v>669900</v>
      </c>
      <c r="M102" s="75">
        <f t="shared" si="11"/>
        <v>669900</v>
      </c>
      <c r="N102" s="64">
        <v>0.66990000000000005</v>
      </c>
      <c r="O102" s="75">
        <f t="shared" si="17"/>
        <v>67000</v>
      </c>
      <c r="P102" s="75">
        <f t="shared" si="12"/>
        <v>66990</v>
      </c>
      <c r="Q102" s="64">
        <v>6.6989999999999994E-2</v>
      </c>
      <c r="R102" s="75">
        <f t="shared" si="19"/>
        <v>535900</v>
      </c>
      <c r="S102" s="75">
        <f>U102*1000000</f>
        <v>535920</v>
      </c>
      <c r="T102" s="76">
        <f t="shared" si="13"/>
        <v>0.8</v>
      </c>
      <c r="U102" s="65">
        <v>0.53591999999999995</v>
      </c>
      <c r="V102" s="63">
        <f t="shared" si="18"/>
        <v>602900</v>
      </c>
      <c r="W102" s="63">
        <f t="shared" si="14"/>
        <v>602910</v>
      </c>
      <c r="X102" s="77">
        <v>107184</v>
      </c>
      <c r="Y102" s="78">
        <v>214368</v>
      </c>
      <c r="Z102" s="79">
        <v>214368</v>
      </c>
      <c r="AB102" s="70"/>
    </row>
    <row r="103" spans="1:28" ht="30" x14ac:dyDescent="0.25">
      <c r="A103" s="72">
        <v>102</v>
      </c>
      <c r="B103" s="10" t="s">
        <v>331</v>
      </c>
      <c r="C103" s="10" t="s">
        <v>1087</v>
      </c>
      <c r="D103" s="10" t="s">
        <v>1197</v>
      </c>
      <c r="E103" s="73" t="s">
        <v>1077</v>
      </c>
      <c r="F103" s="10" t="s">
        <v>1774</v>
      </c>
      <c r="G103" s="74" t="s">
        <v>1607</v>
      </c>
      <c r="H103" s="10" t="s">
        <v>1775</v>
      </c>
      <c r="I103" s="75">
        <f t="shared" si="15"/>
        <v>519300</v>
      </c>
      <c r="J103" s="75">
        <f t="shared" si="10"/>
        <v>519300</v>
      </c>
      <c r="K103" s="64">
        <v>0.51929999999999998</v>
      </c>
      <c r="L103" s="75">
        <f t="shared" si="16"/>
        <v>519300</v>
      </c>
      <c r="M103" s="75">
        <f t="shared" si="11"/>
        <v>519300</v>
      </c>
      <c r="N103" s="64">
        <v>0.51929999999999998</v>
      </c>
      <c r="O103" s="75">
        <f t="shared" si="17"/>
        <v>51900</v>
      </c>
      <c r="P103" s="75">
        <f t="shared" si="12"/>
        <v>51930</v>
      </c>
      <c r="Q103" s="64">
        <v>5.1929999999999997E-2</v>
      </c>
      <c r="R103" s="75">
        <f t="shared" si="19"/>
        <v>415400</v>
      </c>
      <c r="S103" s="75">
        <f>U103*1000000</f>
        <v>415440</v>
      </c>
      <c r="T103" s="76">
        <f t="shared" si="13"/>
        <v>0.8</v>
      </c>
      <c r="U103" s="65">
        <v>0.41543999999999998</v>
      </c>
      <c r="V103" s="63">
        <f t="shared" si="18"/>
        <v>467400</v>
      </c>
      <c r="W103" s="63">
        <f t="shared" si="14"/>
        <v>467370</v>
      </c>
      <c r="X103" s="77">
        <v>83088</v>
      </c>
      <c r="Y103" s="78">
        <v>166176</v>
      </c>
      <c r="Z103" s="79">
        <v>166176</v>
      </c>
      <c r="AB103" s="70"/>
    </row>
    <row r="104" spans="1:28" ht="30" x14ac:dyDescent="0.25">
      <c r="A104" s="72">
        <v>103</v>
      </c>
      <c r="B104" s="10" t="s">
        <v>334</v>
      </c>
      <c r="C104" s="10" t="s">
        <v>1092</v>
      </c>
      <c r="D104" s="10" t="s">
        <v>1107</v>
      </c>
      <c r="E104" s="73" t="s">
        <v>1129</v>
      </c>
      <c r="F104" s="10" t="s">
        <v>1776</v>
      </c>
      <c r="G104" s="74" t="s">
        <v>1607</v>
      </c>
      <c r="H104" s="10" t="s">
        <v>1777</v>
      </c>
      <c r="I104" s="75">
        <f t="shared" si="15"/>
        <v>114400</v>
      </c>
      <c r="J104" s="75">
        <f t="shared" si="10"/>
        <v>114400</v>
      </c>
      <c r="K104" s="64">
        <v>0.1144</v>
      </c>
      <c r="L104" s="75">
        <f t="shared" si="16"/>
        <v>114400</v>
      </c>
      <c r="M104" s="75">
        <f t="shared" si="11"/>
        <v>114400</v>
      </c>
      <c r="N104" s="64">
        <v>0.1144</v>
      </c>
      <c r="O104" s="75">
        <f t="shared" si="17"/>
        <v>5700</v>
      </c>
      <c r="P104" s="75">
        <f t="shared" si="12"/>
        <v>5720</v>
      </c>
      <c r="Q104" s="64">
        <v>5.7200000000000003E-3</v>
      </c>
      <c r="R104" s="75">
        <f t="shared" si="19"/>
        <v>103000</v>
      </c>
      <c r="S104" s="75">
        <f>U104*1000000</f>
        <v>102960</v>
      </c>
      <c r="T104" s="76">
        <f t="shared" si="13"/>
        <v>0.9</v>
      </c>
      <c r="U104" s="65">
        <v>0.10296</v>
      </c>
      <c r="V104" s="63">
        <f t="shared" si="18"/>
        <v>108700</v>
      </c>
      <c r="W104" s="63">
        <f t="shared" si="14"/>
        <v>108680</v>
      </c>
      <c r="X104" s="77">
        <v>30000</v>
      </c>
      <c r="Y104" s="78">
        <v>72960</v>
      </c>
      <c r="Z104" s="79"/>
      <c r="AB104" s="70"/>
    </row>
    <row r="105" spans="1:28" ht="30" x14ac:dyDescent="0.25">
      <c r="A105" s="72">
        <v>104</v>
      </c>
      <c r="B105" s="10" t="s">
        <v>334</v>
      </c>
      <c r="C105" s="10" t="s">
        <v>1092</v>
      </c>
      <c r="D105" s="10" t="s">
        <v>1107</v>
      </c>
      <c r="E105" s="73" t="s">
        <v>1123</v>
      </c>
      <c r="F105" s="10" t="s">
        <v>1778</v>
      </c>
      <c r="G105" s="74" t="s">
        <v>1607</v>
      </c>
      <c r="H105" s="10" t="s">
        <v>1779</v>
      </c>
      <c r="I105" s="75">
        <f t="shared" si="15"/>
        <v>429000</v>
      </c>
      <c r="J105" s="75">
        <f t="shared" si="10"/>
        <v>429000</v>
      </c>
      <c r="K105" s="64">
        <v>0.42899999999999999</v>
      </c>
      <c r="L105" s="75">
        <f t="shared" si="16"/>
        <v>429000</v>
      </c>
      <c r="M105" s="75">
        <f t="shared" si="11"/>
        <v>429000</v>
      </c>
      <c r="N105" s="64">
        <v>0.42899999999999999</v>
      </c>
      <c r="O105" s="75">
        <f t="shared" si="17"/>
        <v>21500</v>
      </c>
      <c r="P105" s="75">
        <f t="shared" si="12"/>
        <v>21450</v>
      </c>
      <c r="Q105" s="64">
        <v>2.145E-2</v>
      </c>
      <c r="R105" s="75">
        <f t="shared" si="19"/>
        <v>386100</v>
      </c>
      <c r="S105" s="75">
        <f>U105*1000000</f>
        <v>386100</v>
      </c>
      <c r="T105" s="76">
        <f t="shared" si="13"/>
        <v>0.9</v>
      </c>
      <c r="U105" s="65">
        <v>0.3861</v>
      </c>
      <c r="V105" s="63">
        <f t="shared" si="18"/>
        <v>407600</v>
      </c>
      <c r="W105" s="63">
        <f t="shared" si="14"/>
        <v>407550</v>
      </c>
      <c r="X105" s="77">
        <v>200000</v>
      </c>
      <c r="Y105" s="78">
        <v>186100</v>
      </c>
      <c r="Z105" s="79"/>
      <c r="AB105" s="70"/>
    </row>
    <row r="106" spans="1:28" ht="30" x14ac:dyDescent="0.25">
      <c r="A106" s="72">
        <v>105</v>
      </c>
      <c r="B106" s="10" t="s">
        <v>334</v>
      </c>
      <c r="C106" s="10" t="s">
        <v>1092</v>
      </c>
      <c r="D106" s="10" t="s">
        <v>1107</v>
      </c>
      <c r="E106" s="73" t="s">
        <v>1074</v>
      </c>
      <c r="F106" s="10" t="s">
        <v>1780</v>
      </c>
      <c r="G106" s="74" t="s">
        <v>1607</v>
      </c>
      <c r="H106" s="10" t="s">
        <v>1624</v>
      </c>
      <c r="I106" s="75">
        <f t="shared" si="15"/>
        <v>24000</v>
      </c>
      <c r="J106" s="75">
        <f t="shared" si="10"/>
        <v>24000</v>
      </c>
      <c r="K106" s="64">
        <v>2.4E-2</v>
      </c>
      <c r="L106" s="75">
        <f t="shared" si="16"/>
        <v>24000</v>
      </c>
      <c r="M106" s="75">
        <f t="shared" si="11"/>
        <v>24000</v>
      </c>
      <c r="N106" s="64">
        <v>2.4E-2</v>
      </c>
      <c r="O106" s="75">
        <f t="shared" si="17"/>
        <v>20400</v>
      </c>
      <c r="P106" s="75">
        <f t="shared" si="12"/>
        <v>20400</v>
      </c>
      <c r="Q106" s="64">
        <v>2.0400000000000001E-2</v>
      </c>
      <c r="R106" s="75"/>
      <c r="S106" s="75"/>
      <c r="T106" s="76">
        <f t="shared" si="13"/>
        <v>0</v>
      </c>
      <c r="U106" s="49"/>
      <c r="V106" s="63">
        <f t="shared" si="18"/>
        <v>20400</v>
      </c>
      <c r="W106" s="63">
        <f t="shared" si="14"/>
        <v>20400</v>
      </c>
      <c r="X106" s="77"/>
      <c r="Y106" s="78"/>
      <c r="Z106" s="79"/>
      <c r="AB106" s="70"/>
    </row>
    <row r="107" spans="1:28" ht="30" x14ac:dyDescent="0.25">
      <c r="A107" s="72">
        <v>106</v>
      </c>
      <c r="B107" s="10" t="s">
        <v>351</v>
      </c>
      <c r="C107" s="10" t="s">
        <v>1095</v>
      </c>
      <c r="D107" s="10" t="s">
        <v>1096</v>
      </c>
      <c r="E107" s="73" t="s">
        <v>1077</v>
      </c>
      <c r="F107" s="10" t="s">
        <v>1781</v>
      </c>
      <c r="G107" s="74" t="s">
        <v>1607</v>
      </c>
      <c r="H107" s="10" t="s">
        <v>1782</v>
      </c>
      <c r="I107" s="75">
        <f t="shared" si="15"/>
        <v>95000</v>
      </c>
      <c r="J107" s="75">
        <f t="shared" si="10"/>
        <v>95000</v>
      </c>
      <c r="K107" s="64">
        <v>9.5000000000000001E-2</v>
      </c>
      <c r="L107" s="75">
        <f t="shared" si="16"/>
        <v>95000</v>
      </c>
      <c r="M107" s="75">
        <f t="shared" si="11"/>
        <v>95000</v>
      </c>
      <c r="N107" s="64">
        <v>9.5000000000000001E-2</v>
      </c>
      <c r="O107" s="75">
        <f t="shared" si="17"/>
        <v>9500</v>
      </c>
      <c r="P107" s="75">
        <f t="shared" si="12"/>
        <v>9500</v>
      </c>
      <c r="Q107" s="64">
        <v>9.4999999999999998E-3</v>
      </c>
      <c r="R107" s="75">
        <f t="shared" si="19"/>
        <v>76000</v>
      </c>
      <c r="S107" s="75">
        <f>U107*1000000</f>
        <v>76000</v>
      </c>
      <c r="T107" s="76">
        <f t="shared" si="13"/>
        <v>0.8</v>
      </c>
      <c r="U107" s="65">
        <v>7.5999999999999998E-2</v>
      </c>
      <c r="V107" s="63">
        <f t="shared" si="18"/>
        <v>85500</v>
      </c>
      <c r="W107" s="63">
        <f t="shared" si="14"/>
        <v>85500</v>
      </c>
      <c r="X107" s="77">
        <v>50666.666666666664</v>
      </c>
      <c r="Y107" s="78">
        <v>12666.666666666666</v>
      </c>
      <c r="Z107" s="79">
        <v>12666.666666666666</v>
      </c>
      <c r="AB107" s="70"/>
    </row>
    <row r="108" spans="1:28" ht="30" x14ac:dyDescent="0.25">
      <c r="A108" s="72">
        <v>107</v>
      </c>
      <c r="B108" s="10" t="s">
        <v>351</v>
      </c>
      <c r="C108" s="10" t="s">
        <v>1095</v>
      </c>
      <c r="D108" s="10" t="s">
        <v>1096</v>
      </c>
      <c r="E108" s="73" t="s">
        <v>1074</v>
      </c>
      <c r="F108" s="10" t="s">
        <v>1783</v>
      </c>
      <c r="G108" s="74" t="s">
        <v>1607</v>
      </c>
      <c r="H108" s="10" t="s">
        <v>1608</v>
      </c>
      <c r="I108" s="75">
        <f t="shared" si="15"/>
        <v>25000</v>
      </c>
      <c r="J108" s="75">
        <f t="shared" si="10"/>
        <v>25000</v>
      </c>
      <c r="K108" s="64">
        <v>2.5000000000000001E-2</v>
      </c>
      <c r="L108" s="75">
        <f t="shared" si="16"/>
        <v>25000</v>
      </c>
      <c r="M108" s="75">
        <f t="shared" si="11"/>
        <v>25000</v>
      </c>
      <c r="N108" s="64">
        <v>2.5000000000000001E-2</v>
      </c>
      <c r="O108" s="75">
        <f t="shared" si="17"/>
        <v>20000</v>
      </c>
      <c r="P108" s="75">
        <f t="shared" si="12"/>
        <v>20000</v>
      </c>
      <c r="Q108" s="64">
        <v>0.02</v>
      </c>
      <c r="R108" s="75"/>
      <c r="S108" s="75"/>
      <c r="T108" s="76">
        <f t="shared" si="13"/>
        <v>0</v>
      </c>
      <c r="U108" s="49"/>
      <c r="V108" s="63">
        <f t="shared" si="18"/>
        <v>20000</v>
      </c>
      <c r="W108" s="63">
        <f t="shared" si="14"/>
        <v>20000</v>
      </c>
      <c r="X108" s="77"/>
      <c r="Y108" s="78"/>
      <c r="Z108" s="79"/>
      <c r="AB108" s="70"/>
    </row>
    <row r="109" spans="1:28" ht="30" x14ac:dyDescent="0.25">
      <c r="A109" s="72">
        <v>108</v>
      </c>
      <c r="B109" s="10" t="s">
        <v>1784</v>
      </c>
      <c r="C109" s="10" t="s">
        <v>1092</v>
      </c>
      <c r="D109" s="10" t="s">
        <v>1386</v>
      </c>
      <c r="E109" s="73" t="s">
        <v>1077</v>
      </c>
      <c r="F109" s="10" t="s">
        <v>1785</v>
      </c>
      <c r="G109" s="74" t="s">
        <v>1607</v>
      </c>
      <c r="H109" s="10" t="s">
        <v>1786</v>
      </c>
      <c r="I109" s="75">
        <f t="shared" si="15"/>
        <v>601000</v>
      </c>
      <c r="J109" s="75">
        <f t="shared" si="10"/>
        <v>601000</v>
      </c>
      <c r="K109" s="64">
        <v>0.60099999999999998</v>
      </c>
      <c r="L109" s="75">
        <f t="shared" si="16"/>
        <v>601000</v>
      </c>
      <c r="M109" s="75">
        <f t="shared" si="11"/>
        <v>601000</v>
      </c>
      <c r="N109" s="64">
        <v>0.60099999999999998</v>
      </c>
      <c r="O109" s="75">
        <f t="shared" si="17"/>
        <v>60100</v>
      </c>
      <c r="P109" s="75">
        <f t="shared" si="12"/>
        <v>60100</v>
      </c>
      <c r="Q109" s="64">
        <v>6.0100000000000001E-2</v>
      </c>
      <c r="R109" s="75">
        <f t="shared" si="19"/>
        <v>480800</v>
      </c>
      <c r="S109" s="75">
        <f>U109*1000000</f>
        <v>480800</v>
      </c>
      <c r="T109" s="76">
        <f t="shared" si="13"/>
        <v>0.8</v>
      </c>
      <c r="U109" s="65">
        <v>0.48080000000000001</v>
      </c>
      <c r="V109" s="63">
        <f t="shared" si="18"/>
        <v>540900</v>
      </c>
      <c r="W109" s="63">
        <f t="shared" si="14"/>
        <v>540900</v>
      </c>
      <c r="X109" s="77">
        <v>200000</v>
      </c>
      <c r="Y109" s="78">
        <v>150000</v>
      </c>
      <c r="Z109" s="79">
        <v>130800</v>
      </c>
      <c r="AB109" s="70"/>
    </row>
    <row r="110" spans="1:28" ht="30" x14ac:dyDescent="0.25">
      <c r="A110" s="72">
        <v>109</v>
      </c>
      <c r="B110" s="10" t="s">
        <v>1465</v>
      </c>
      <c r="C110" s="10" t="s">
        <v>1081</v>
      </c>
      <c r="D110" s="10" t="s">
        <v>1420</v>
      </c>
      <c r="E110" s="73" t="s">
        <v>1204</v>
      </c>
      <c r="F110" s="10" t="s">
        <v>1787</v>
      </c>
      <c r="G110" s="74" t="s">
        <v>1607</v>
      </c>
      <c r="H110" s="10" t="s">
        <v>1788</v>
      </c>
      <c r="I110" s="75">
        <f t="shared" si="15"/>
        <v>178000</v>
      </c>
      <c r="J110" s="75">
        <f t="shared" si="10"/>
        <v>178000</v>
      </c>
      <c r="K110" s="64">
        <v>0.17799999999999999</v>
      </c>
      <c r="L110" s="75">
        <f t="shared" si="16"/>
        <v>178000</v>
      </c>
      <c r="M110" s="75">
        <f t="shared" si="11"/>
        <v>178000</v>
      </c>
      <c r="N110" s="64">
        <v>0.17799999999999999</v>
      </c>
      <c r="O110" s="75">
        <f>L110*0.8</f>
        <v>142400</v>
      </c>
      <c r="P110" s="75">
        <f t="shared" si="12"/>
        <v>142400</v>
      </c>
      <c r="Q110" s="64">
        <v>0.1424</v>
      </c>
      <c r="R110" s="75"/>
      <c r="S110" s="75"/>
      <c r="T110" s="76">
        <f t="shared" si="13"/>
        <v>0</v>
      </c>
      <c r="U110" s="65">
        <v>0.1424</v>
      </c>
      <c r="V110" s="63">
        <f>R110+O110</f>
        <v>142400</v>
      </c>
      <c r="W110" s="63">
        <f t="shared" si="14"/>
        <v>142400</v>
      </c>
      <c r="X110" s="77"/>
      <c r="Y110" s="78"/>
      <c r="Z110" s="79"/>
      <c r="AB110" s="70"/>
    </row>
    <row r="111" spans="1:28" ht="30" x14ac:dyDescent="0.25">
      <c r="A111" s="72">
        <v>110</v>
      </c>
      <c r="B111" s="10" t="s">
        <v>960</v>
      </c>
      <c r="C111" s="10" t="s">
        <v>1081</v>
      </c>
      <c r="D111" s="10" t="s">
        <v>1467</v>
      </c>
      <c r="E111" s="73" t="s">
        <v>1074</v>
      </c>
      <c r="F111" s="10" t="s">
        <v>1789</v>
      </c>
      <c r="G111" s="74" t="s">
        <v>1607</v>
      </c>
      <c r="H111" s="10" t="s">
        <v>1624</v>
      </c>
      <c r="I111" s="75">
        <f t="shared" si="15"/>
        <v>21000</v>
      </c>
      <c r="J111" s="75">
        <f t="shared" si="10"/>
        <v>21000</v>
      </c>
      <c r="K111" s="64">
        <v>2.1000000000000001E-2</v>
      </c>
      <c r="L111" s="75">
        <f t="shared" si="16"/>
        <v>21000</v>
      </c>
      <c r="M111" s="75">
        <f t="shared" si="11"/>
        <v>21000</v>
      </c>
      <c r="N111" s="64">
        <v>2.1000000000000001E-2</v>
      </c>
      <c r="O111" s="75">
        <f t="shared" si="17"/>
        <v>17900</v>
      </c>
      <c r="P111" s="75">
        <f t="shared" si="12"/>
        <v>17850</v>
      </c>
      <c r="Q111" s="64">
        <v>1.7850000000000001E-2</v>
      </c>
      <c r="R111" s="75"/>
      <c r="S111" s="75"/>
      <c r="T111" s="76">
        <f t="shared" si="13"/>
        <v>0</v>
      </c>
      <c r="U111" s="49"/>
      <c r="V111" s="63">
        <f t="shared" si="18"/>
        <v>17900</v>
      </c>
      <c r="W111" s="63">
        <f t="shared" si="14"/>
        <v>17850</v>
      </c>
      <c r="X111" s="77"/>
      <c r="Y111" s="78"/>
      <c r="Z111" s="79"/>
      <c r="AB111" s="70"/>
    </row>
    <row r="112" spans="1:28" ht="30" x14ac:dyDescent="0.25">
      <c r="A112" s="72">
        <v>111</v>
      </c>
      <c r="B112" s="10" t="s">
        <v>960</v>
      </c>
      <c r="C112" s="10" t="s">
        <v>1081</v>
      </c>
      <c r="D112" s="10" t="s">
        <v>1467</v>
      </c>
      <c r="E112" s="73" t="s">
        <v>1114</v>
      </c>
      <c r="F112" s="10" t="s">
        <v>1790</v>
      </c>
      <c r="G112" s="74" t="s">
        <v>1607</v>
      </c>
      <c r="H112" s="10" t="s">
        <v>1791</v>
      </c>
      <c r="I112" s="75">
        <f t="shared" si="15"/>
        <v>60000</v>
      </c>
      <c r="J112" s="75">
        <f t="shared" si="10"/>
        <v>60000</v>
      </c>
      <c r="K112" s="64">
        <v>0.06</v>
      </c>
      <c r="L112" s="75">
        <f t="shared" si="16"/>
        <v>60000</v>
      </c>
      <c r="M112" s="75">
        <f t="shared" si="11"/>
        <v>60000</v>
      </c>
      <c r="N112" s="64">
        <v>0.06</v>
      </c>
      <c r="O112" s="75">
        <f t="shared" si="17"/>
        <v>51000</v>
      </c>
      <c r="P112" s="75">
        <f t="shared" si="12"/>
        <v>51000</v>
      </c>
      <c r="Q112" s="64">
        <v>5.0999999999999997E-2</v>
      </c>
      <c r="R112" s="75"/>
      <c r="S112" s="75"/>
      <c r="T112" s="76">
        <f t="shared" si="13"/>
        <v>0</v>
      </c>
      <c r="U112" s="49"/>
      <c r="V112" s="63">
        <f t="shared" si="18"/>
        <v>51000</v>
      </c>
      <c r="W112" s="63">
        <f t="shared" si="14"/>
        <v>51000</v>
      </c>
      <c r="X112" s="77"/>
      <c r="Y112" s="78"/>
      <c r="Z112" s="79"/>
      <c r="AB112" s="70"/>
    </row>
    <row r="113" spans="1:28" ht="30" x14ac:dyDescent="0.25">
      <c r="A113" s="72">
        <v>112</v>
      </c>
      <c r="B113" s="10" t="s">
        <v>359</v>
      </c>
      <c r="C113" s="10" t="s">
        <v>1087</v>
      </c>
      <c r="D113" s="10" t="s">
        <v>1470</v>
      </c>
      <c r="E113" s="73" t="s">
        <v>1074</v>
      </c>
      <c r="F113" s="10" t="s">
        <v>1792</v>
      </c>
      <c r="G113" s="74" t="s">
        <v>1607</v>
      </c>
      <c r="H113" s="10" t="s">
        <v>1793</v>
      </c>
      <c r="I113" s="75">
        <f t="shared" si="15"/>
        <v>49000</v>
      </c>
      <c r="J113" s="75">
        <f t="shared" si="10"/>
        <v>49000</v>
      </c>
      <c r="K113" s="64">
        <v>4.9000000000000002E-2</v>
      </c>
      <c r="L113" s="75">
        <f t="shared" si="16"/>
        <v>49000</v>
      </c>
      <c r="M113" s="75">
        <f t="shared" si="11"/>
        <v>49000</v>
      </c>
      <c r="N113" s="64">
        <v>4.9000000000000002E-2</v>
      </c>
      <c r="O113" s="75">
        <f t="shared" si="17"/>
        <v>39200</v>
      </c>
      <c r="P113" s="75">
        <f t="shared" si="12"/>
        <v>39200</v>
      </c>
      <c r="Q113" s="64">
        <v>3.9199999999999999E-2</v>
      </c>
      <c r="R113" s="75"/>
      <c r="S113" s="75"/>
      <c r="T113" s="76">
        <f t="shared" si="13"/>
        <v>0</v>
      </c>
      <c r="U113" s="49"/>
      <c r="V113" s="63">
        <f t="shared" si="18"/>
        <v>39200</v>
      </c>
      <c r="W113" s="63">
        <f t="shared" si="14"/>
        <v>39200</v>
      </c>
      <c r="X113" s="77"/>
      <c r="Y113" s="78"/>
      <c r="Z113" s="79"/>
      <c r="AB113" s="70"/>
    </row>
    <row r="114" spans="1:28" ht="30" x14ac:dyDescent="0.25">
      <c r="A114" s="72">
        <v>113</v>
      </c>
      <c r="B114" s="10" t="s">
        <v>359</v>
      </c>
      <c r="C114" s="10" t="s">
        <v>1087</v>
      </c>
      <c r="D114" s="10" t="s">
        <v>1470</v>
      </c>
      <c r="E114" s="73" t="s">
        <v>1077</v>
      </c>
      <c r="F114" s="10" t="s">
        <v>1794</v>
      </c>
      <c r="G114" s="74" t="s">
        <v>1607</v>
      </c>
      <c r="H114" s="10" t="s">
        <v>1795</v>
      </c>
      <c r="I114" s="75">
        <f t="shared" si="15"/>
        <v>463700</v>
      </c>
      <c r="J114" s="75">
        <f t="shared" si="10"/>
        <v>463700</v>
      </c>
      <c r="K114" s="64">
        <v>0.4637</v>
      </c>
      <c r="L114" s="75">
        <f t="shared" si="16"/>
        <v>463700</v>
      </c>
      <c r="M114" s="75">
        <f t="shared" si="11"/>
        <v>463700</v>
      </c>
      <c r="N114" s="64">
        <v>0.4637</v>
      </c>
      <c r="O114" s="75">
        <f t="shared" si="17"/>
        <v>46400</v>
      </c>
      <c r="P114" s="75">
        <f t="shared" si="12"/>
        <v>46370</v>
      </c>
      <c r="Q114" s="64">
        <v>4.6370000000000001E-2</v>
      </c>
      <c r="R114" s="75">
        <f t="shared" si="19"/>
        <v>371000</v>
      </c>
      <c r="S114" s="75">
        <f>U114*1000000</f>
        <v>370960</v>
      </c>
      <c r="T114" s="76">
        <f t="shared" si="13"/>
        <v>0.8</v>
      </c>
      <c r="U114" s="65">
        <v>0.37096000000000001</v>
      </c>
      <c r="V114" s="63">
        <f t="shared" si="18"/>
        <v>417300</v>
      </c>
      <c r="W114" s="63">
        <f t="shared" si="14"/>
        <v>417330</v>
      </c>
      <c r="X114" s="77">
        <v>74192</v>
      </c>
      <c r="Y114" s="78">
        <v>148384</v>
      </c>
      <c r="Z114" s="79">
        <v>148384</v>
      </c>
      <c r="AB114" s="70"/>
    </row>
    <row r="115" spans="1:28" ht="30" x14ac:dyDescent="0.25">
      <c r="A115" s="72">
        <v>114</v>
      </c>
      <c r="B115" s="10" t="s">
        <v>359</v>
      </c>
      <c r="C115" s="10" t="s">
        <v>1087</v>
      </c>
      <c r="D115" s="10" t="s">
        <v>1470</v>
      </c>
      <c r="E115" s="73" t="s">
        <v>1077</v>
      </c>
      <c r="F115" s="10" t="s">
        <v>1796</v>
      </c>
      <c r="G115" s="74" t="s">
        <v>1607</v>
      </c>
      <c r="H115" s="10" t="s">
        <v>1797</v>
      </c>
      <c r="I115" s="75">
        <f t="shared" si="15"/>
        <v>101400</v>
      </c>
      <c r="J115" s="75">
        <f t="shared" si="10"/>
        <v>101400</v>
      </c>
      <c r="K115" s="64">
        <v>0.1014</v>
      </c>
      <c r="L115" s="75">
        <f t="shared" si="16"/>
        <v>101400</v>
      </c>
      <c r="M115" s="75">
        <f t="shared" si="11"/>
        <v>101400</v>
      </c>
      <c r="N115" s="64">
        <v>0.1014</v>
      </c>
      <c r="O115" s="75">
        <f t="shared" si="17"/>
        <v>10100</v>
      </c>
      <c r="P115" s="75">
        <f t="shared" si="12"/>
        <v>10140</v>
      </c>
      <c r="Q115" s="64">
        <v>1.014E-2</v>
      </c>
      <c r="R115" s="75">
        <f t="shared" si="19"/>
        <v>81100</v>
      </c>
      <c r="S115" s="75">
        <f>U115*1000000</f>
        <v>81120</v>
      </c>
      <c r="T115" s="76">
        <f t="shared" si="13"/>
        <v>0.8</v>
      </c>
      <c r="U115" s="65">
        <v>8.1119999999999998E-2</v>
      </c>
      <c r="V115" s="63">
        <f t="shared" si="18"/>
        <v>91300</v>
      </c>
      <c r="W115" s="63">
        <f t="shared" si="14"/>
        <v>91260</v>
      </c>
      <c r="X115" s="77">
        <v>16224</v>
      </c>
      <c r="Y115" s="78">
        <v>32448</v>
      </c>
      <c r="Z115" s="79">
        <v>32448</v>
      </c>
      <c r="AB115" s="70"/>
    </row>
    <row r="116" spans="1:28" ht="30" x14ac:dyDescent="0.25">
      <c r="A116" s="72">
        <v>115</v>
      </c>
      <c r="B116" s="10" t="s">
        <v>359</v>
      </c>
      <c r="C116" s="10" t="s">
        <v>1087</v>
      </c>
      <c r="D116" s="10" t="s">
        <v>1470</v>
      </c>
      <c r="E116" s="73" t="s">
        <v>1343</v>
      </c>
      <c r="F116" s="10" t="s">
        <v>1798</v>
      </c>
      <c r="G116" s="74" t="s">
        <v>1607</v>
      </c>
      <c r="H116" s="10" t="s">
        <v>1799</v>
      </c>
      <c r="I116" s="75">
        <f t="shared" si="15"/>
        <v>39300</v>
      </c>
      <c r="J116" s="75">
        <f t="shared" si="10"/>
        <v>39300</v>
      </c>
      <c r="K116" s="64">
        <v>3.9300000000000002E-2</v>
      </c>
      <c r="L116" s="75">
        <f t="shared" si="16"/>
        <v>39300</v>
      </c>
      <c r="M116" s="75">
        <f t="shared" si="11"/>
        <v>39300</v>
      </c>
      <c r="N116" s="64">
        <v>3.9300000000000002E-2</v>
      </c>
      <c r="O116" s="75">
        <f t="shared" si="17"/>
        <v>3900</v>
      </c>
      <c r="P116" s="75">
        <f t="shared" si="12"/>
        <v>3930.0000000000005</v>
      </c>
      <c r="Q116" s="64">
        <v>3.9300000000000003E-3</v>
      </c>
      <c r="R116" s="75">
        <f t="shared" si="19"/>
        <v>31400</v>
      </c>
      <c r="S116" s="75">
        <f>U116*1000000</f>
        <v>31440.000000000004</v>
      </c>
      <c r="T116" s="76">
        <f t="shared" si="13"/>
        <v>0.8</v>
      </c>
      <c r="U116" s="65">
        <v>3.1440000000000003E-2</v>
      </c>
      <c r="V116" s="63">
        <f t="shared" si="18"/>
        <v>35400</v>
      </c>
      <c r="W116" s="63">
        <f t="shared" si="14"/>
        <v>35370.000000000007</v>
      </c>
      <c r="X116" s="77">
        <v>6288</v>
      </c>
      <c r="Y116" s="78">
        <v>12576</v>
      </c>
      <c r="Z116" s="79">
        <v>12576</v>
      </c>
      <c r="AB116" s="70"/>
    </row>
    <row r="117" spans="1:28" ht="30" x14ac:dyDescent="0.25">
      <c r="A117" s="72">
        <v>116</v>
      </c>
      <c r="B117" s="10" t="s">
        <v>359</v>
      </c>
      <c r="C117" s="10" t="s">
        <v>1087</v>
      </c>
      <c r="D117" s="10" t="s">
        <v>1470</v>
      </c>
      <c r="E117" s="73" t="s">
        <v>1331</v>
      </c>
      <c r="F117" s="10" t="s">
        <v>1800</v>
      </c>
      <c r="G117" s="74" t="s">
        <v>1607</v>
      </c>
      <c r="H117" s="10" t="s">
        <v>1801</v>
      </c>
      <c r="I117" s="75">
        <f t="shared" si="15"/>
        <v>310600</v>
      </c>
      <c r="J117" s="75">
        <f t="shared" si="10"/>
        <v>310600</v>
      </c>
      <c r="K117" s="64">
        <v>0.31059999999999999</v>
      </c>
      <c r="L117" s="75">
        <f t="shared" si="16"/>
        <v>62600</v>
      </c>
      <c r="M117" s="75">
        <f t="shared" si="11"/>
        <v>62600</v>
      </c>
      <c r="N117" s="64">
        <v>6.2600000000000003E-2</v>
      </c>
      <c r="O117" s="75">
        <f t="shared" si="17"/>
        <v>6300</v>
      </c>
      <c r="P117" s="75">
        <f t="shared" si="12"/>
        <v>6260</v>
      </c>
      <c r="Q117" s="64">
        <v>6.2599999999999999E-3</v>
      </c>
      <c r="R117" s="75">
        <f t="shared" si="19"/>
        <v>50100</v>
      </c>
      <c r="S117" s="75">
        <f>U117*1000000</f>
        <v>50080</v>
      </c>
      <c r="T117" s="76">
        <f t="shared" si="13"/>
        <v>0.8</v>
      </c>
      <c r="U117" s="65">
        <v>5.008E-2</v>
      </c>
      <c r="V117" s="63">
        <f t="shared" si="18"/>
        <v>56300</v>
      </c>
      <c r="W117" s="63">
        <f t="shared" si="14"/>
        <v>56340</v>
      </c>
      <c r="X117" s="77">
        <v>10016</v>
      </c>
      <c r="Y117" s="78">
        <v>20032</v>
      </c>
      <c r="Z117" s="79">
        <v>20032</v>
      </c>
      <c r="AB117" s="70"/>
    </row>
    <row r="118" spans="1:28" ht="30" x14ac:dyDescent="0.25">
      <c r="A118" s="72">
        <v>117</v>
      </c>
      <c r="B118" s="10" t="s">
        <v>359</v>
      </c>
      <c r="C118" s="10" t="s">
        <v>1087</v>
      </c>
      <c r="D118" s="10" t="s">
        <v>1470</v>
      </c>
      <c r="E118" s="73" t="s">
        <v>1343</v>
      </c>
      <c r="F118" s="10" t="s">
        <v>1802</v>
      </c>
      <c r="G118" s="74" t="s">
        <v>1607</v>
      </c>
      <c r="H118" s="10" t="s">
        <v>1803</v>
      </c>
      <c r="I118" s="75">
        <f t="shared" si="15"/>
        <v>87100</v>
      </c>
      <c r="J118" s="75">
        <f t="shared" si="10"/>
        <v>87100</v>
      </c>
      <c r="K118" s="64">
        <v>8.7099999999999997E-2</v>
      </c>
      <c r="L118" s="75">
        <f t="shared" si="16"/>
        <v>87100</v>
      </c>
      <c r="M118" s="75">
        <f t="shared" si="11"/>
        <v>87100</v>
      </c>
      <c r="N118" s="64">
        <v>8.7099999999999997E-2</v>
      </c>
      <c r="O118" s="75">
        <f t="shared" si="17"/>
        <v>8700</v>
      </c>
      <c r="P118" s="75">
        <f t="shared" si="12"/>
        <v>8710</v>
      </c>
      <c r="Q118" s="64">
        <v>8.7100000000000007E-3</v>
      </c>
      <c r="R118" s="75">
        <f t="shared" si="19"/>
        <v>69700</v>
      </c>
      <c r="S118" s="75">
        <f>U118*1000000</f>
        <v>69680</v>
      </c>
      <c r="T118" s="76">
        <f t="shared" si="13"/>
        <v>0.8</v>
      </c>
      <c r="U118" s="65">
        <v>6.9680000000000006E-2</v>
      </c>
      <c r="V118" s="63">
        <f t="shared" si="18"/>
        <v>78400</v>
      </c>
      <c r="W118" s="63">
        <f t="shared" si="14"/>
        <v>78390</v>
      </c>
      <c r="X118" s="77">
        <v>13936</v>
      </c>
      <c r="Y118" s="78">
        <v>27872</v>
      </c>
      <c r="Z118" s="79">
        <v>27872</v>
      </c>
      <c r="AB118" s="70"/>
    </row>
    <row r="119" spans="1:28" ht="30" x14ac:dyDescent="0.25">
      <c r="A119" s="72">
        <v>118</v>
      </c>
      <c r="B119" s="10" t="s">
        <v>388</v>
      </c>
      <c r="C119" s="10" t="s">
        <v>1081</v>
      </c>
      <c r="D119" s="10" t="s">
        <v>1178</v>
      </c>
      <c r="E119" s="73" t="s">
        <v>1074</v>
      </c>
      <c r="F119" s="10" t="s">
        <v>1804</v>
      </c>
      <c r="G119" s="74" t="s">
        <v>1607</v>
      </c>
      <c r="H119" s="10" t="s">
        <v>1608</v>
      </c>
      <c r="I119" s="75">
        <f t="shared" si="15"/>
        <v>30000</v>
      </c>
      <c r="J119" s="75">
        <f t="shared" si="10"/>
        <v>30000</v>
      </c>
      <c r="K119" s="64">
        <v>0.03</v>
      </c>
      <c r="L119" s="75">
        <f t="shared" si="16"/>
        <v>30000</v>
      </c>
      <c r="M119" s="75">
        <f t="shared" si="11"/>
        <v>30000</v>
      </c>
      <c r="N119" s="64">
        <v>0.03</v>
      </c>
      <c r="O119" s="75">
        <f t="shared" si="17"/>
        <v>24000</v>
      </c>
      <c r="P119" s="75">
        <f t="shared" si="12"/>
        <v>24000</v>
      </c>
      <c r="Q119" s="64">
        <v>2.4E-2</v>
      </c>
      <c r="R119" s="75"/>
      <c r="S119" s="75"/>
      <c r="T119" s="76">
        <f t="shared" si="13"/>
        <v>0</v>
      </c>
      <c r="U119" s="49"/>
      <c r="V119" s="63">
        <f t="shared" si="18"/>
        <v>24000</v>
      </c>
      <c r="W119" s="63">
        <f t="shared" si="14"/>
        <v>24000</v>
      </c>
      <c r="X119" s="77"/>
      <c r="Y119" s="78"/>
      <c r="Z119" s="79"/>
      <c r="AB119" s="70"/>
    </row>
    <row r="120" spans="1:28" ht="30" x14ac:dyDescent="0.25">
      <c r="A120" s="72">
        <v>119</v>
      </c>
      <c r="B120" s="10" t="s">
        <v>405</v>
      </c>
      <c r="C120" s="10" t="s">
        <v>1081</v>
      </c>
      <c r="D120" s="10" t="s">
        <v>1805</v>
      </c>
      <c r="E120" s="73" t="s">
        <v>1077</v>
      </c>
      <c r="F120" s="10" t="s">
        <v>1806</v>
      </c>
      <c r="G120" s="74" t="s">
        <v>1607</v>
      </c>
      <c r="H120" s="10" t="s">
        <v>1807</v>
      </c>
      <c r="I120" s="75">
        <f t="shared" si="15"/>
        <v>1635000</v>
      </c>
      <c r="J120" s="75">
        <f t="shared" si="10"/>
        <v>1635040</v>
      </c>
      <c r="K120" s="64">
        <v>1.63504</v>
      </c>
      <c r="L120" s="75">
        <f t="shared" si="16"/>
        <v>1635000</v>
      </c>
      <c r="M120" s="75">
        <f t="shared" si="11"/>
        <v>1635040</v>
      </c>
      <c r="N120" s="64">
        <v>1.63504</v>
      </c>
      <c r="O120" s="75">
        <f t="shared" si="17"/>
        <v>1389800</v>
      </c>
      <c r="P120" s="75">
        <f t="shared" si="12"/>
        <v>1389784</v>
      </c>
      <c r="Q120" s="64">
        <v>1.3897839999999999</v>
      </c>
      <c r="R120" s="75"/>
      <c r="S120" s="75"/>
      <c r="T120" s="76">
        <f t="shared" si="13"/>
        <v>0</v>
      </c>
      <c r="U120" s="49"/>
      <c r="V120" s="63">
        <f t="shared" si="18"/>
        <v>1389800</v>
      </c>
      <c r="W120" s="63">
        <f t="shared" si="14"/>
        <v>1389784</v>
      </c>
      <c r="X120" s="77"/>
      <c r="Y120" s="78"/>
      <c r="Z120" s="79"/>
      <c r="AB120" s="70"/>
    </row>
    <row r="121" spans="1:28" ht="30" x14ac:dyDescent="0.25">
      <c r="A121" s="72">
        <v>120</v>
      </c>
      <c r="B121" s="10" t="s">
        <v>405</v>
      </c>
      <c r="C121" s="10" t="s">
        <v>1081</v>
      </c>
      <c r="D121" s="10" t="s">
        <v>1805</v>
      </c>
      <c r="E121" s="73" t="s">
        <v>1077</v>
      </c>
      <c r="F121" s="10" t="s">
        <v>1808</v>
      </c>
      <c r="G121" s="74" t="s">
        <v>1607</v>
      </c>
      <c r="H121" s="10" t="s">
        <v>1809</v>
      </c>
      <c r="I121" s="75">
        <f t="shared" si="15"/>
        <v>444200</v>
      </c>
      <c r="J121" s="75">
        <f t="shared" si="10"/>
        <v>444200</v>
      </c>
      <c r="K121" s="64">
        <v>0.44419999999999998</v>
      </c>
      <c r="L121" s="75">
        <f t="shared" si="16"/>
        <v>444200</v>
      </c>
      <c r="M121" s="75">
        <f t="shared" si="11"/>
        <v>444200</v>
      </c>
      <c r="N121" s="64">
        <v>0.44419999999999998</v>
      </c>
      <c r="O121" s="75">
        <f t="shared" si="17"/>
        <v>377600</v>
      </c>
      <c r="P121" s="75">
        <f t="shared" si="12"/>
        <v>377570</v>
      </c>
      <c r="Q121" s="64">
        <v>0.37757000000000002</v>
      </c>
      <c r="R121" s="75"/>
      <c r="S121" s="75"/>
      <c r="T121" s="76">
        <f t="shared" si="13"/>
        <v>0</v>
      </c>
      <c r="U121" s="49"/>
      <c r="V121" s="63">
        <f t="shared" si="18"/>
        <v>377600</v>
      </c>
      <c r="W121" s="63">
        <f t="shared" si="14"/>
        <v>377570</v>
      </c>
      <c r="X121" s="77"/>
      <c r="Y121" s="78"/>
      <c r="Z121" s="79"/>
      <c r="AB121" s="70"/>
    </row>
    <row r="122" spans="1:28" ht="30" x14ac:dyDescent="0.25">
      <c r="A122" s="72">
        <v>121</v>
      </c>
      <c r="B122" s="10" t="s">
        <v>1810</v>
      </c>
      <c r="C122" s="10" t="s">
        <v>1095</v>
      </c>
      <c r="D122" s="10" t="s">
        <v>1171</v>
      </c>
      <c r="E122" s="73" t="s">
        <v>1126</v>
      </c>
      <c r="F122" s="10" t="s">
        <v>1811</v>
      </c>
      <c r="G122" s="74" t="s">
        <v>1607</v>
      </c>
      <c r="H122" s="10" t="s">
        <v>1812</v>
      </c>
      <c r="I122" s="75">
        <f t="shared" si="15"/>
        <v>59400</v>
      </c>
      <c r="J122" s="75">
        <f t="shared" si="10"/>
        <v>59400</v>
      </c>
      <c r="K122" s="64">
        <v>5.9400000000000001E-2</v>
      </c>
      <c r="L122" s="75">
        <f t="shared" si="16"/>
        <v>59400</v>
      </c>
      <c r="M122" s="75">
        <f t="shared" si="11"/>
        <v>59400</v>
      </c>
      <c r="N122" s="64">
        <v>5.9400000000000001E-2</v>
      </c>
      <c r="O122" s="75">
        <f t="shared" si="17"/>
        <v>3000</v>
      </c>
      <c r="P122" s="75">
        <f t="shared" si="12"/>
        <v>2970</v>
      </c>
      <c r="Q122" s="64">
        <v>2.97E-3</v>
      </c>
      <c r="R122" s="75">
        <f t="shared" si="19"/>
        <v>53500</v>
      </c>
      <c r="S122" s="75">
        <f>U122*1000000</f>
        <v>53460</v>
      </c>
      <c r="T122" s="76">
        <f t="shared" si="13"/>
        <v>0.9</v>
      </c>
      <c r="U122" s="65">
        <v>5.3460000000000001E-2</v>
      </c>
      <c r="V122" s="63">
        <f t="shared" si="18"/>
        <v>56400</v>
      </c>
      <c r="W122" s="63">
        <f t="shared" si="14"/>
        <v>56430</v>
      </c>
      <c r="X122" s="77">
        <v>43000</v>
      </c>
      <c r="Y122" s="78">
        <v>10460</v>
      </c>
      <c r="Z122" s="79"/>
      <c r="AB122" s="70"/>
    </row>
    <row r="123" spans="1:28" ht="30" x14ac:dyDescent="0.25">
      <c r="A123" s="72">
        <v>122</v>
      </c>
      <c r="B123" s="10" t="s">
        <v>781</v>
      </c>
      <c r="C123" s="10" t="s">
        <v>1092</v>
      </c>
      <c r="D123" s="10" t="s">
        <v>1813</v>
      </c>
      <c r="E123" s="73" t="s">
        <v>1123</v>
      </c>
      <c r="F123" s="10" t="s">
        <v>1814</v>
      </c>
      <c r="G123" s="74" t="s">
        <v>1607</v>
      </c>
      <c r="H123" s="10" t="s">
        <v>1815</v>
      </c>
      <c r="I123" s="75">
        <f t="shared" si="15"/>
        <v>99000</v>
      </c>
      <c r="J123" s="75">
        <f t="shared" si="10"/>
        <v>99000</v>
      </c>
      <c r="K123" s="64">
        <v>9.9000000000000005E-2</v>
      </c>
      <c r="L123" s="75">
        <f t="shared" si="16"/>
        <v>99000</v>
      </c>
      <c r="M123" s="75">
        <f t="shared" si="11"/>
        <v>99000</v>
      </c>
      <c r="N123" s="64">
        <v>9.9000000000000005E-2</v>
      </c>
      <c r="O123" s="75">
        <f t="shared" si="17"/>
        <v>9900</v>
      </c>
      <c r="P123" s="75">
        <f t="shared" si="12"/>
        <v>9900</v>
      </c>
      <c r="Q123" s="64">
        <v>9.9000000000000008E-3</v>
      </c>
      <c r="R123" s="75">
        <f t="shared" si="19"/>
        <v>79200</v>
      </c>
      <c r="S123" s="75">
        <f>U123*1000000</f>
        <v>79200</v>
      </c>
      <c r="T123" s="76">
        <f t="shared" si="13"/>
        <v>0.8</v>
      </c>
      <c r="U123" s="65">
        <v>7.9200000000000007E-2</v>
      </c>
      <c r="V123" s="63">
        <f t="shared" si="18"/>
        <v>89100</v>
      </c>
      <c r="W123" s="63">
        <f t="shared" si="14"/>
        <v>89100</v>
      </c>
      <c r="X123" s="77">
        <v>40000</v>
      </c>
      <c r="Y123" s="78">
        <v>39200</v>
      </c>
      <c r="Z123" s="79"/>
      <c r="AB123" s="70"/>
    </row>
    <row r="124" spans="1:28" ht="30" x14ac:dyDescent="0.25">
      <c r="A124" s="72">
        <v>123</v>
      </c>
      <c r="B124" s="10" t="s">
        <v>781</v>
      </c>
      <c r="C124" s="10" t="s">
        <v>1092</v>
      </c>
      <c r="D124" s="10" t="s">
        <v>1813</v>
      </c>
      <c r="E124" s="73" t="s">
        <v>1123</v>
      </c>
      <c r="F124" s="10" t="s">
        <v>1816</v>
      </c>
      <c r="G124" s="74" t="s">
        <v>1607</v>
      </c>
      <c r="H124" s="10" t="s">
        <v>1817</v>
      </c>
      <c r="I124" s="75">
        <f t="shared" si="15"/>
        <v>198000</v>
      </c>
      <c r="J124" s="75">
        <f t="shared" si="10"/>
        <v>198000</v>
      </c>
      <c r="K124" s="64">
        <v>0.19800000000000001</v>
      </c>
      <c r="L124" s="75">
        <f t="shared" si="16"/>
        <v>198000</v>
      </c>
      <c r="M124" s="75">
        <f t="shared" si="11"/>
        <v>198000</v>
      </c>
      <c r="N124" s="64">
        <v>0.19800000000000001</v>
      </c>
      <c r="O124" s="75">
        <f t="shared" si="17"/>
        <v>19800</v>
      </c>
      <c r="P124" s="75">
        <f t="shared" si="12"/>
        <v>19800</v>
      </c>
      <c r="Q124" s="64">
        <v>1.9800000000000002E-2</v>
      </c>
      <c r="R124" s="75">
        <f t="shared" si="19"/>
        <v>158400</v>
      </c>
      <c r="S124" s="75">
        <f>U124*1000000</f>
        <v>158400</v>
      </c>
      <c r="T124" s="76">
        <f t="shared" si="13"/>
        <v>0.8</v>
      </c>
      <c r="U124" s="65">
        <v>0.15840000000000001</v>
      </c>
      <c r="V124" s="63">
        <f t="shared" si="18"/>
        <v>178200</v>
      </c>
      <c r="W124" s="63">
        <f t="shared" si="14"/>
        <v>178200</v>
      </c>
      <c r="X124" s="77">
        <v>50000</v>
      </c>
      <c r="Y124" s="78">
        <v>108400</v>
      </c>
      <c r="Z124" s="79"/>
      <c r="AB124" s="70"/>
    </row>
    <row r="125" spans="1:28" ht="30" x14ac:dyDescent="0.25">
      <c r="A125" s="72">
        <v>124</v>
      </c>
      <c r="B125" s="10" t="s">
        <v>781</v>
      </c>
      <c r="C125" s="10" t="s">
        <v>1092</v>
      </c>
      <c r="D125" s="10" t="s">
        <v>1813</v>
      </c>
      <c r="E125" s="73" t="s">
        <v>1123</v>
      </c>
      <c r="F125" s="10" t="s">
        <v>1818</v>
      </c>
      <c r="G125" s="74" t="s">
        <v>1607</v>
      </c>
      <c r="H125" s="10" t="s">
        <v>1819</v>
      </c>
      <c r="I125" s="75">
        <f t="shared" si="15"/>
        <v>126500</v>
      </c>
      <c r="J125" s="75">
        <f t="shared" si="10"/>
        <v>126500</v>
      </c>
      <c r="K125" s="64">
        <v>0.1265</v>
      </c>
      <c r="L125" s="75">
        <f t="shared" si="16"/>
        <v>126500</v>
      </c>
      <c r="M125" s="75">
        <f t="shared" si="11"/>
        <v>126500</v>
      </c>
      <c r="N125" s="64">
        <v>0.1265</v>
      </c>
      <c r="O125" s="75">
        <f t="shared" si="17"/>
        <v>12700</v>
      </c>
      <c r="P125" s="75">
        <f t="shared" si="12"/>
        <v>12650</v>
      </c>
      <c r="Q125" s="64">
        <v>1.265E-2</v>
      </c>
      <c r="R125" s="75">
        <f t="shared" si="19"/>
        <v>101200</v>
      </c>
      <c r="S125" s="75">
        <f>U125*1000000</f>
        <v>101200</v>
      </c>
      <c r="T125" s="76">
        <f t="shared" si="13"/>
        <v>0.8</v>
      </c>
      <c r="U125" s="65">
        <v>0.1012</v>
      </c>
      <c r="V125" s="63">
        <f t="shared" si="18"/>
        <v>113900</v>
      </c>
      <c r="W125" s="63">
        <f t="shared" si="14"/>
        <v>113850</v>
      </c>
      <c r="X125" s="77">
        <v>50000</v>
      </c>
      <c r="Y125" s="78">
        <v>51200</v>
      </c>
      <c r="Z125" s="79"/>
      <c r="AB125" s="70"/>
    </row>
    <row r="126" spans="1:28" ht="30" x14ac:dyDescent="0.25">
      <c r="A126" s="72">
        <v>125</v>
      </c>
      <c r="B126" s="10" t="s">
        <v>1820</v>
      </c>
      <c r="C126" s="10" t="s">
        <v>1092</v>
      </c>
      <c r="D126" s="10" t="s">
        <v>1813</v>
      </c>
      <c r="E126" s="73" t="s">
        <v>1077</v>
      </c>
      <c r="F126" s="10" t="s">
        <v>1821</v>
      </c>
      <c r="G126" s="74" t="s">
        <v>1607</v>
      </c>
      <c r="H126" s="10" t="s">
        <v>1822</v>
      </c>
      <c r="I126" s="75">
        <f t="shared" si="15"/>
        <v>221600</v>
      </c>
      <c r="J126" s="75">
        <f t="shared" si="10"/>
        <v>221600</v>
      </c>
      <c r="K126" s="64">
        <v>0.22159999999999999</v>
      </c>
      <c r="L126" s="75">
        <f t="shared" si="16"/>
        <v>221600</v>
      </c>
      <c r="M126" s="75">
        <f t="shared" si="11"/>
        <v>221600</v>
      </c>
      <c r="N126" s="64">
        <v>0.22159999999999999</v>
      </c>
      <c r="O126" s="75">
        <f t="shared" si="17"/>
        <v>22200</v>
      </c>
      <c r="P126" s="75">
        <f t="shared" si="12"/>
        <v>22160</v>
      </c>
      <c r="Q126" s="64">
        <v>2.2159999999999999E-2</v>
      </c>
      <c r="R126" s="75">
        <f t="shared" si="19"/>
        <v>177300</v>
      </c>
      <c r="S126" s="75">
        <f>U126*1000000</f>
        <v>177280</v>
      </c>
      <c r="T126" s="76">
        <f t="shared" si="13"/>
        <v>0.8</v>
      </c>
      <c r="U126" s="65">
        <v>0.17727999999999999</v>
      </c>
      <c r="V126" s="63">
        <f t="shared" si="18"/>
        <v>199400</v>
      </c>
      <c r="W126" s="63">
        <f t="shared" si="14"/>
        <v>199440</v>
      </c>
      <c r="X126" s="77">
        <v>100000</v>
      </c>
      <c r="Y126" s="78">
        <v>77280</v>
      </c>
      <c r="Z126" s="79"/>
      <c r="AB126" s="70"/>
    </row>
    <row r="127" spans="1:28" ht="30" x14ac:dyDescent="0.25">
      <c r="A127" s="72">
        <v>126</v>
      </c>
      <c r="B127" s="10" t="s">
        <v>431</v>
      </c>
      <c r="C127" s="10" t="s">
        <v>1072</v>
      </c>
      <c r="D127" s="10" t="s">
        <v>1104</v>
      </c>
      <c r="E127" s="73" t="s">
        <v>1074</v>
      </c>
      <c r="F127" s="10" t="s">
        <v>1823</v>
      </c>
      <c r="G127" s="74" t="s">
        <v>1607</v>
      </c>
      <c r="H127" s="10" t="s">
        <v>1768</v>
      </c>
      <c r="I127" s="75">
        <f t="shared" si="15"/>
        <v>43300</v>
      </c>
      <c r="J127" s="75">
        <f t="shared" si="10"/>
        <v>43300</v>
      </c>
      <c r="K127" s="64">
        <v>4.3299999999999998E-2</v>
      </c>
      <c r="L127" s="75">
        <f t="shared" si="16"/>
        <v>43300</v>
      </c>
      <c r="M127" s="75">
        <f t="shared" si="11"/>
        <v>43300</v>
      </c>
      <c r="N127" s="64">
        <v>4.3299999999999998E-2</v>
      </c>
      <c r="O127" s="75">
        <f t="shared" si="17"/>
        <v>36800</v>
      </c>
      <c r="P127" s="75">
        <f t="shared" si="12"/>
        <v>36805</v>
      </c>
      <c r="Q127" s="64">
        <v>3.6804999999999997E-2</v>
      </c>
      <c r="R127" s="75"/>
      <c r="S127" s="75"/>
      <c r="T127" s="76">
        <f t="shared" si="13"/>
        <v>0</v>
      </c>
      <c r="U127" s="49"/>
      <c r="V127" s="63">
        <f t="shared" si="18"/>
        <v>36800</v>
      </c>
      <c r="W127" s="63">
        <f t="shared" si="14"/>
        <v>36805</v>
      </c>
      <c r="X127" s="77"/>
      <c r="Y127" s="78"/>
      <c r="Z127" s="79"/>
      <c r="AB127" s="70"/>
    </row>
    <row r="128" spans="1:28" ht="30" x14ac:dyDescent="0.25">
      <c r="A128" s="72">
        <v>127</v>
      </c>
      <c r="B128" s="10" t="s">
        <v>447</v>
      </c>
      <c r="C128" s="10" t="s">
        <v>1087</v>
      </c>
      <c r="D128" s="10" t="s">
        <v>1181</v>
      </c>
      <c r="E128" s="73" t="s">
        <v>1074</v>
      </c>
      <c r="F128" s="10" t="s">
        <v>1824</v>
      </c>
      <c r="G128" s="74" t="s">
        <v>1607</v>
      </c>
      <c r="H128" s="10" t="s">
        <v>1608</v>
      </c>
      <c r="I128" s="75">
        <f t="shared" si="15"/>
        <v>30700</v>
      </c>
      <c r="J128" s="75">
        <f t="shared" si="10"/>
        <v>30700</v>
      </c>
      <c r="K128" s="64">
        <v>3.0700000000000002E-2</v>
      </c>
      <c r="L128" s="75">
        <f t="shared" si="16"/>
        <v>30700</v>
      </c>
      <c r="M128" s="75">
        <f t="shared" si="11"/>
        <v>30700</v>
      </c>
      <c r="N128" s="64">
        <v>3.0700000000000002E-2</v>
      </c>
      <c r="O128" s="75">
        <f t="shared" si="17"/>
        <v>26100</v>
      </c>
      <c r="P128" s="75">
        <f t="shared" si="12"/>
        <v>26095</v>
      </c>
      <c r="Q128" s="64">
        <v>2.6095E-2</v>
      </c>
      <c r="R128" s="75"/>
      <c r="S128" s="75"/>
      <c r="T128" s="76">
        <f t="shared" si="13"/>
        <v>0</v>
      </c>
      <c r="U128" s="49"/>
      <c r="V128" s="63">
        <f t="shared" si="18"/>
        <v>26100</v>
      </c>
      <c r="W128" s="63">
        <f t="shared" si="14"/>
        <v>26095</v>
      </c>
      <c r="X128" s="77"/>
      <c r="Y128" s="78"/>
      <c r="Z128" s="79"/>
      <c r="AB128" s="70"/>
    </row>
    <row r="129" spans="1:28" ht="30" x14ac:dyDescent="0.25">
      <c r="A129" s="72">
        <v>128</v>
      </c>
      <c r="B129" s="10" t="s">
        <v>450</v>
      </c>
      <c r="C129" s="10" t="s">
        <v>1081</v>
      </c>
      <c r="D129" s="10" t="s">
        <v>1233</v>
      </c>
      <c r="E129" s="73" t="s">
        <v>1074</v>
      </c>
      <c r="F129" s="10" t="s">
        <v>1825</v>
      </c>
      <c r="G129" s="74" t="s">
        <v>1607</v>
      </c>
      <c r="H129" s="10" t="s">
        <v>1624</v>
      </c>
      <c r="I129" s="75">
        <f t="shared" si="15"/>
        <v>60000</v>
      </c>
      <c r="J129" s="75">
        <f t="shared" si="10"/>
        <v>60000</v>
      </c>
      <c r="K129" s="64">
        <v>0.06</v>
      </c>
      <c r="L129" s="75">
        <f t="shared" si="16"/>
        <v>60000</v>
      </c>
      <c r="M129" s="75">
        <f t="shared" si="11"/>
        <v>60000</v>
      </c>
      <c r="N129" s="64">
        <v>0.06</v>
      </c>
      <c r="O129" s="75">
        <f t="shared" si="17"/>
        <v>48000</v>
      </c>
      <c r="P129" s="75">
        <f t="shared" si="12"/>
        <v>48000</v>
      </c>
      <c r="Q129" s="64">
        <v>4.8000000000000001E-2</v>
      </c>
      <c r="R129" s="75"/>
      <c r="S129" s="75"/>
      <c r="T129" s="76">
        <f t="shared" si="13"/>
        <v>0</v>
      </c>
      <c r="U129" s="49"/>
      <c r="V129" s="63">
        <f t="shared" si="18"/>
        <v>48000</v>
      </c>
      <c r="W129" s="63">
        <f t="shared" si="14"/>
        <v>48000</v>
      </c>
      <c r="X129" s="77"/>
      <c r="Y129" s="78"/>
      <c r="Z129" s="79"/>
      <c r="AB129" s="70"/>
    </row>
    <row r="130" spans="1:28" ht="30" x14ac:dyDescent="0.25">
      <c r="A130" s="72">
        <v>129</v>
      </c>
      <c r="B130" s="10" t="s">
        <v>453</v>
      </c>
      <c r="C130" s="10" t="s">
        <v>1087</v>
      </c>
      <c r="D130" s="10" t="s">
        <v>1122</v>
      </c>
      <c r="E130" s="73" t="s">
        <v>1074</v>
      </c>
      <c r="F130" s="10" t="s">
        <v>1826</v>
      </c>
      <c r="G130" s="74" t="s">
        <v>1607</v>
      </c>
      <c r="H130" s="10" t="s">
        <v>1608</v>
      </c>
      <c r="I130" s="75">
        <f t="shared" si="15"/>
        <v>8000</v>
      </c>
      <c r="J130" s="75">
        <f t="shared" ref="J130:J158" si="20">K130*1000000</f>
        <v>8000</v>
      </c>
      <c r="K130" s="64">
        <v>8.0000000000000002E-3</v>
      </c>
      <c r="L130" s="75">
        <f t="shared" si="16"/>
        <v>8000</v>
      </c>
      <c r="M130" s="75">
        <f t="shared" ref="M130:M158" si="21">N130*1000000</f>
        <v>8000</v>
      </c>
      <c r="N130" s="64">
        <v>8.0000000000000002E-3</v>
      </c>
      <c r="O130" s="75">
        <f t="shared" si="17"/>
        <v>6400</v>
      </c>
      <c r="P130" s="75">
        <f t="shared" ref="P130:P158" si="22">Q130*1000000</f>
        <v>6400</v>
      </c>
      <c r="Q130" s="64">
        <v>6.4000000000000003E-3</v>
      </c>
      <c r="R130" s="75"/>
      <c r="S130" s="75"/>
      <c r="T130" s="76">
        <f t="shared" ref="T130:T158" si="23">S130/M130</f>
        <v>0</v>
      </c>
      <c r="U130" s="49"/>
      <c r="V130" s="63">
        <f t="shared" si="18"/>
        <v>6400</v>
      </c>
      <c r="W130" s="63">
        <f t="shared" ref="W130:W158" si="24">P130+S130</f>
        <v>6400</v>
      </c>
      <c r="X130" s="77"/>
      <c r="Y130" s="78"/>
      <c r="Z130" s="79"/>
      <c r="AB130" s="70"/>
    </row>
    <row r="131" spans="1:28" ht="30" x14ac:dyDescent="0.25">
      <c r="A131" s="72">
        <v>130</v>
      </c>
      <c r="B131" s="10" t="s">
        <v>455</v>
      </c>
      <c r="C131" s="10" t="s">
        <v>1087</v>
      </c>
      <c r="D131" s="10" t="s">
        <v>1122</v>
      </c>
      <c r="E131" s="73" t="s">
        <v>1126</v>
      </c>
      <c r="F131" s="10" t="s">
        <v>1827</v>
      </c>
      <c r="G131" s="74" t="s">
        <v>1607</v>
      </c>
      <c r="H131" s="10" t="s">
        <v>1828</v>
      </c>
      <c r="I131" s="75">
        <f t="shared" ref="I131:I157" si="25">ROUND(J131,-2)</f>
        <v>16100</v>
      </c>
      <c r="J131" s="75">
        <f t="shared" si="20"/>
        <v>16100</v>
      </c>
      <c r="K131" s="64">
        <v>1.61E-2</v>
      </c>
      <c r="L131" s="75">
        <f t="shared" ref="L131:L157" si="26">ROUND(M131,-2)</f>
        <v>12100</v>
      </c>
      <c r="M131" s="75">
        <f t="shared" si="21"/>
        <v>12100</v>
      </c>
      <c r="N131" s="64">
        <v>1.21E-2</v>
      </c>
      <c r="O131" s="75">
        <f t="shared" ref="O131:O157" si="27">ROUND(P131,-2)</f>
        <v>1200</v>
      </c>
      <c r="P131" s="75">
        <f t="shared" si="22"/>
        <v>1210</v>
      </c>
      <c r="Q131" s="64">
        <v>1.2099999999999999E-3</v>
      </c>
      <c r="R131" s="75">
        <f t="shared" ref="R131:R157" si="28">ROUND(S131,-2)</f>
        <v>9700</v>
      </c>
      <c r="S131" s="75">
        <f>U131*1000000</f>
        <v>9680</v>
      </c>
      <c r="T131" s="76">
        <f t="shared" si="23"/>
        <v>0.8</v>
      </c>
      <c r="U131" s="65">
        <v>9.6799999999999994E-3</v>
      </c>
      <c r="V131" s="63">
        <f t="shared" ref="V131:V157" si="29">ROUND(W131,-2)</f>
        <v>10900</v>
      </c>
      <c r="W131" s="63">
        <f t="shared" si="24"/>
        <v>10890</v>
      </c>
      <c r="X131" s="77">
        <v>1936</v>
      </c>
      <c r="Y131" s="78">
        <v>3872</v>
      </c>
      <c r="Z131" s="79">
        <v>3872</v>
      </c>
      <c r="AB131" s="70"/>
    </row>
    <row r="132" spans="1:28" ht="30" x14ac:dyDescent="0.25">
      <c r="A132" s="72">
        <v>131</v>
      </c>
      <c r="B132" s="10" t="s">
        <v>457</v>
      </c>
      <c r="C132" s="10" t="s">
        <v>1072</v>
      </c>
      <c r="D132" s="10" t="s">
        <v>1330</v>
      </c>
      <c r="E132" s="73" t="s">
        <v>1077</v>
      </c>
      <c r="F132" s="10" t="s">
        <v>1829</v>
      </c>
      <c r="G132" s="74" t="s">
        <v>1607</v>
      </c>
      <c r="H132" s="10" t="s">
        <v>1830</v>
      </c>
      <c r="I132" s="75">
        <f t="shared" si="25"/>
        <v>423900</v>
      </c>
      <c r="J132" s="75">
        <f t="shared" si="20"/>
        <v>423900</v>
      </c>
      <c r="K132" s="64">
        <v>0.4239</v>
      </c>
      <c r="L132" s="75">
        <f t="shared" si="26"/>
        <v>391200</v>
      </c>
      <c r="M132" s="75">
        <f t="shared" si="21"/>
        <v>391200</v>
      </c>
      <c r="N132" s="64">
        <v>0.39119999999999999</v>
      </c>
      <c r="O132" s="75">
        <f t="shared" si="27"/>
        <v>39100</v>
      </c>
      <c r="P132" s="75">
        <f t="shared" si="22"/>
        <v>39120</v>
      </c>
      <c r="Q132" s="64">
        <v>3.9120000000000002E-2</v>
      </c>
      <c r="R132" s="75">
        <f t="shared" si="28"/>
        <v>313000</v>
      </c>
      <c r="S132" s="75">
        <f>U132*1000000</f>
        <v>312960</v>
      </c>
      <c r="T132" s="76">
        <f t="shared" si="23"/>
        <v>0.8</v>
      </c>
      <c r="U132" s="65">
        <v>0.31296000000000002</v>
      </c>
      <c r="V132" s="63">
        <f t="shared" si="29"/>
        <v>352100</v>
      </c>
      <c r="W132" s="63">
        <f t="shared" si="24"/>
        <v>352080</v>
      </c>
      <c r="X132" s="77">
        <v>50000</v>
      </c>
      <c r="Y132" s="78">
        <v>262960</v>
      </c>
      <c r="Z132" s="79"/>
      <c r="AB132" s="70"/>
    </row>
    <row r="133" spans="1:28" ht="30" x14ac:dyDescent="0.25">
      <c r="A133" s="72">
        <v>132</v>
      </c>
      <c r="B133" s="10" t="s">
        <v>477</v>
      </c>
      <c r="C133" s="10" t="s">
        <v>1081</v>
      </c>
      <c r="D133" s="10" t="s">
        <v>1178</v>
      </c>
      <c r="E133" s="73" t="s">
        <v>1074</v>
      </c>
      <c r="F133" s="10" t="s">
        <v>1831</v>
      </c>
      <c r="G133" s="74" t="s">
        <v>1607</v>
      </c>
      <c r="H133" s="10" t="s">
        <v>1608</v>
      </c>
      <c r="I133" s="75">
        <f t="shared" si="25"/>
        <v>17500</v>
      </c>
      <c r="J133" s="75">
        <f t="shared" si="20"/>
        <v>17500</v>
      </c>
      <c r="K133" s="64">
        <v>1.7500000000000002E-2</v>
      </c>
      <c r="L133" s="75">
        <f t="shared" si="26"/>
        <v>17500</v>
      </c>
      <c r="M133" s="75">
        <f t="shared" si="21"/>
        <v>17500</v>
      </c>
      <c r="N133" s="64">
        <v>1.7500000000000002E-2</v>
      </c>
      <c r="O133" s="75">
        <f t="shared" si="27"/>
        <v>14900</v>
      </c>
      <c r="P133" s="75">
        <f t="shared" si="22"/>
        <v>14875</v>
      </c>
      <c r="Q133" s="64">
        <v>1.4874999999999999E-2</v>
      </c>
      <c r="R133" s="75"/>
      <c r="S133" s="75"/>
      <c r="T133" s="76">
        <f t="shared" si="23"/>
        <v>0</v>
      </c>
      <c r="U133" s="49"/>
      <c r="V133" s="63">
        <f t="shared" si="29"/>
        <v>14900</v>
      </c>
      <c r="W133" s="63">
        <f t="shared" si="24"/>
        <v>14875</v>
      </c>
      <c r="X133" s="77"/>
      <c r="Y133" s="78"/>
      <c r="Z133" s="79"/>
      <c r="AB133" s="70"/>
    </row>
    <row r="134" spans="1:28" ht="30" x14ac:dyDescent="0.25">
      <c r="A134" s="72">
        <v>133</v>
      </c>
      <c r="B134" s="10" t="s">
        <v>481</v>
      </c>
      <c r="C134" s="10" t="s">
        <v>1072</v>
      </c>
      <c r="D134" s="10" t="s">
        <v>1330</v>
      </c>
      <c r="E134" s="73" t="s">
        <v>1074</v>
      </c>
      <c r="F134" s="10" t="s">
        <v>1832</v>
      </c>
      <c r="G134" s="74" t="s">
        <v>1607</v>
      </c>
      <c r="H134" s="10" t="s">
        <v>1608</v>
      </c>
      <c r="I134" s="75">
        <f t="shared" si="25"/>
        <v>30000</v>
      </c>
      <c r="J134" s="75">
        <f t="shared" si="20"/>
        <v>30000</v>
      </c>
      <c r="K134" s="64">
        <v>0.03</v>
      </c>
      <c r="L134" s="75">
        <f t="shared" si="26"/>
        <v>30000</v>
      </c>
      <c r="M134" s="75">
        <f t="shared" si="21"/>
        <v>30000</v>
      </c>
      <c r="N134" s="64">
        <v>0.03</v>
      </c>
      <c r="O134" s="75">
        <f t="shared" si="27"/>
        <v>24000</v>
      </c>
      <c r="P134" s="75">
        <f t="shared" si="22"/>
        <v>24000</v>
      </c>
      <c r="Q134" s="64">
        <v>2.4E-2</v>
      </c>
      <c r="R134" s="75"/>
      <c r="S134" s="75"/>
      <c r="T134" s="76">
        <f t="shared" si="23"/>
        <v>0</v>
      </c>
      <c r="U134" s="49"/>
      <c r="V134" s="63">
        <f t="shared" si="29"/>
        <v>24000</v>
      </c>
      <c r="W134" s="63">
        <f t="shared" si="24"/>
        <v>24000</v>
      </c>
      <c r="X134" s="77"/>
      <c r="Y134" s="78"/>
      <c r="Z134" s="79"/>
      <c r="AB134" s="70"/>
    </row>
    <row r="135" spans="1:28" ht="30" x14ac:dyDescent="0.25">
      <c r="A135" s="72">
        <v>134</v>
      </c>
      <c r="B135" s="10" t="s">
        <v>1833</v>
      </c>
      <c r="C135" s="10" t="s">
        <v>1081</v>
      </c>
      <c r="D135" s="10" t="s">
        <v>1175</v>
      </c>
      <c r="E135" s="73" t="s">
        <v>1126</v>
      </c>
      <c r="F135" s="10" t="s">
        <v>1834</v>
      </c>
      <c r="G135" s="74" t="s">
        <v>1607</v>
      </c>
      <c r="H135" s="10" t="s">
        <v>1835</v>
      </c>
      <c r="I135" s="75">
        <f t="shared" si="25"/>
        <v>70000</v>
      </c>
      <c r="J135" s="75">
        <f t="shared" si="20"/>
        <v>70000</v>
      </c>
      <c r="K135" s="64">
        <v>7.0000000000000007E-2</v>
      </c>
      <c r="L135" s="75">
        <f t="shared" si="26"/>
        <v>70000</v>
      </c>
      <c r="M135" s="75">
        <f t="shared" si="21"/>
        <v>70000</v>
      </c>
      <c r="N135" s="64">
        <v>7.0000000000000007E-2</v>
      </c>
      <c r="O135" s="75">
        <f t="shared" si="27"/>
        <v>3500</v>
      </c>
      <c r="P135" s="75">
        <f t="shared" si="22"/>
        <v>3500</v>
      </c>
      <c r="Q135" s="64">
        <v>3.5000000000000001E-3</v>
      </c>
      <c r="R135" s="75">
        <f t="shared" si="28"/>
        <v>63000</v>
      </c>
      <c r="S135" s="75">
        <f>U135*1000000</f>
        <v>63000</v>
      </c>
      <c r="T135" s="76">
        <f t="shared" si="23"/>
        <v>0.9</v>
      </c>
      <c r="U135" s="65">
        <v>6.3E-2</v>
      </c>
      <c r="V135" s="63">
        <f t="shared" si="29"/>
        <v>66500</v>
      </c>
      <c r="W135" s="63">
        <f t="shared" si="24"/>
        <v>66500</v>
      </c>
      <c r="X135" s="77">
        <v>63000</v>
      </c>
      <c r="Y135" s="78"/>
      <c r="Z135" s="79"/>
      <c r="AB135" s="70"/>
    </row>
    <row r="136" spans="1:28" ht="30" x14ac:dyDescent="0.25">
      <c r="A136" s="72">
        <v>135</v>
      </c>
      <c r="B136" s="10" t="s">
        <v>489</v>
      </c>
      <c r="C136" s="10" t="s">
        <v>1092</v>
      </c>
      <c r="D136" s="10" t="s">
        <v>1107</v>
      </c>
      <c r="E136" s="73" t="s">
        <v>1074</v>
      </c>
      <c r="F136" s="10" t="s">
        <v>1836</v>
      </c>
      <c r="G136" s="74" t="s">
        <v>1607</v>
      </c>
      <c r="H136" s="10" t="s">
        <v>1608</v>
      </c>
      <c r="I136" s="75">
        <f t="shared" si="25"/>
        <v>15900</v>
      </c>
      <c r="J136" s="75">
        <f t="shared" si="20"/>
        <v>15900.000000000002</v>
      </c>
      <c r="K136" s="64">
        <v>1.5900000000000001E-2</v>
      </c>
      <c r="L136" s="75">
        <f t="shared" si="26"/>
        <v>15900</v>
      </c>
      <c r="M136" s="75">
        <f t="shared" si="21"/>
        <v>15900.000000000002</v>
      </c>
      <c r="N136" s="64">
        <v>1.5900000000000001E-2</v>
      </c>
      <c r="O136" s="75">
        <f t="shared" si="27"/>
        <v>13500</v>
      </c>
      <c r="P136" s="75">
        <f t="shared" si="22"/>
        <v>13515</v>
      </c>
      <c r="Q136" s="64">
        <v>1.3514999999999999E-2</v>
      </c>
      <c r="R136" s="75"/>
      <c r="S136" s="75"/>
      <c r="T136" s="76">
        <f t="shared" si="23"/>
        <v>0</v>
      </c>
      <c r="U136" s="49"/>
      <c r="V136" s="63">
        <f t="shared" si="29"/>
        <v>13500</v>
      </c>
      <c r="W136" s="63">
        <f t="shared" si="24"/>
        <v>13515</v>
      </c>
      <c r="X136" s="77"/>
      <c r="Y136" s="78"/>
      <c r="Z136" s="79"/>
      <c r="AB136" s="70"/>
    </row>
    <row r="137" spans="1:28" ht="30" x14ac:dyDescent="0.25">
      <c r="A137" s="72">
        <v>136</v>
      </c>
      <c r="B137" s="10" t="s">
        <v>493</v>
      </c>
      <c r="C137" s="10" t="s">
        <v>1092</v>
      </c>
      <c r="D137" s="10" t="s">
        <v>1230</v>
      </c>
      <c r="E137" s="73" t="s">
        <v>1077</v>
      </c>
      <c r="F137" s="10" t="s">
        <v>1837</v>
      </c>
      <c r="G137" s="74" t="s">
        <v>1607</v>
      </c>
      <c r="H137" s="10" t="s">
        <v>1838</v>
      </c>
      <c r="I137" s="75">
        <f t="shared" si="25"/>
        <v>939700</v>
      </c>
      <c r="J137" s="75">
        <f t="shared" si="20"/>
        <v>939700</v>
      </c>
      <c r="K137" s="64">
        <v>0.93969999999999998</v>
      </c>
      <c r="L137" s="75">
        <f t="shared" si="26"/>
        <v>939700</v>
      </c>
      <c r="M137" s="75">
        <f t="shared" si="21"/>
        <v>939700</v>
      </c>
      <c r="N137" s="64">
        <v>0.93969999999999998</v>
      </c>
      <c r="O137" s="75">
        <f t="shared" si="27"/>
        <v>94000</v>
      </c>
      <c r="P137" s="75">
        <f t="shared" si="22"/>
        <v>93970</v>
      </c>
      <c r="Q137" s="64">
        <v>9.3969999999999998E-2</v>
      </c>
      <c r="R137" s="75">
        <f t="shared" si="28"/>
        <v>751800</v>
      </c>
      <c r="S137" s="75">
        <f>U137*1000000</f>
        <v>751760</v>
      </c>
      <c r="T137" s="76">
        <f t="shared" si="23"/>
        <v>0.8</v>
      </c>
      <c r="U137" s="65">
        <v>0.75175999999999998</v>
      </c>
      <c r="V137" s="63">
        <f t="shared" si="29"/>
        <v>845700</v>
      </c>
      <c r="W137" s="63">
        <f t="shared" si="24"/>
        <v>845730</v>
      </c>
      <c r="X137" s="80">
        <v>200000</v>
      </c>
      <c r="Y137" s="81">
        <v>350000</v>
      </c>
      <c r="Z137" s="82">
        <v>201760</v>
      </c>
      <c r="AB137" s="70"/>
    </row>
    <row r="138" spans="1:28" ht="30" x14ac:dyDescent="0.25">
      <c r="A138" s="72">
        <v>137</v>
      </c>
      <c r="B138" s="10" t="s">
        <v>496</v>
      </c>
      <c r="C138" s="10" t="s">
        <v>1092</v>
      </c>
      <c r="D138" s="10" t="s">
        <v>1386</v>
      </c>
      <c r="E138" s="73" t="s">
        <v>1074</v>
      </c>
      <c r="F138" s="10" t="s">
        <v>1839</v>
      </c>
      <c r="G138" s="74" t="s">
        <v>1607</v>
      </c>
      <c r="H138" s="10" t="s">
        <v>1624</v>
      </c>
      <c r="I138" s="75">
        <f t="shared" si="25"/>
        <v>32800</v>
      </c>
      <c r="J138" s="75">
        <f t="shared" si="20"/>
        <v>32800</v>
      </c>
      <c r="K138" s="64">
        <v>3.2800000000000003E-2</v>
      </c>
      <c r="L138" s="75">
        <f t="shared" si="26"/>
        <v>28200</v>
      </c>
      <c r="M138" s="75">
        <f t="shared" si="21"/>
        <v>28200</v>
      </c>
      <c r="N138" s="64">
        <v>2.8199999999999999E-2</v>
      </c>
      <c r="O138" s="75">
        <f t="shared" si="27"/>
        <v>22600</v>
      </c>
      <c r="P138" s="75">
        <f t="shared" si="22"/>
        <v>22560</v>
      </c>
      <c r="Q138" s="64">
        <v>2.256E-2</v>
      </c>
      <c r="R138" s="75"/>
      <c r="S138" s="75"/>
      <c r="T138" s="76">
        <f t="shared" si="23"/>
        <v>0</v>
      </c>
      <c r="U138" s="49"/>
      <c r="V138" s="63">
        <f t="shared" si="29"/>
        <v>22600</v>
      </c>
      <c r="W138" s="63">
        <f t="shared" si="24"/>
        <v>22560</v>
      </c>
      <c r="X138" s="77"/>
      <c r="Y138" s="78"/>
      <c r="Z138" s="79"/>
      <c r="AB138" s="70"/>
    </row>
    <row r="139" spans="1:28" ht="30" x14ac:dyDescent="0.25">
      <c r="A139" s="72">
        <v>138</v>
      </c>
      <c r="B139" s="10" t="s">
        <v>496</v>
      </c>
      <c r="C139" s="10" t="s">
        <v>1092</v>
      </c>
      <c r="D139" s="10" t="s">
        <v>1386</v>
      </c>
      <c r="E139" s="73" t="s">
        <v>1331</v>
      </c>
      <c r="F139" s="10" t="s">
        <v>1840</v>
      </c>
      <c r="G139" s="74" t="s">
        <v>1607</v>
      </c>
      <c r="H139" s="10" t="s">
        <v>1841</v>
      </c>
      <c r="I139" s="75">
        <f t="shared" si="25"/>
        <v>1312500</v>
      </c>
      <c r="J139" s="75">
        <f t="shared" si="20"/>
        <v>1312500</v>
      </c>
      <c r="K139" s="64">
        <v>1.3125</v>
      </c>
      <c r="L139" s="75">
        <f t="shared" si="26"/>
        <v>1312500</v>
      </c>
      <c r="M139" s="75">
        <f t="shared" si="21"/>
        <v>1312500</v>
      </c>
      <c r="N139" s="64">
        <v>1.3125</v>
      </c>
      <c r="O139" s="75">
        <f t="shared" si="27"/>
        <v>131300</v>
      </c>
      <c r="P139" s="75">
        <f t="shared" si="22"/>
        <v>131250</v>
      </c>
      <c r="Q139" s="64">
        <v>0.13125000000000001</v>
      </c>
      <c r="R139" s="75">
        <f t="shared" si="28"/>
        <v>1050000</v>
      </c>
      <c r="S139" s="75">
        <f>U139*1000000</f>
        <v>1050000</v>
      </c>
      <c r="T139" s="76">
        <f t="shared" si="23"/>
        <v>0.8</v>
      </c>
      <c r="U139" s="65">
        <v>1.05</v>
      </c>
      <c r="V139" s="63">
        <f t="shared" si="29"/>
        <v>1181300</v>
      </c>
      <c r="W139" s="63">
        <f t="shared" si="24"/>
        <v>1181250</v>
      </c>
      <c r="X139" s="77">
        <v>250000</v>
      </c>
      <c r="Y139" s="78">
        <v>500000</v>
      </c>
      <c r="Z139" s="79">
        <v>300000</v>
      </c>
      <c r="AB139" s="70"/>
    </row>
    <row r="140" spans="1:28" ht="30" x14ac:dyDescent="0.25">
      <c r="A140" s="72">
        <v>139</v>
      </c>
      <c r="B140" s="10" t="s">
        <v>496</v>
      </c>
      <c r="C140" s="10" t="s">
        <v>1092</v>
      </c>
      <c r="D140" s="10" t="s">
        <v>1386</v>
      </c>
      <c r="E140" s="73" t="s">
        <v>1129</v>
      </c>
      <c r="F140" s="10" t="s">
        <v>1842</v>
      </c>
      <c r="G140" s="74" t="s">
        <v>1607</v>
      </c>
      <c r="H140" s="10" t="s">
        <v>1843</v>
      </c>
      <c r="I140" s="75">
        <f t="shared" si="25"/>
        <v>93400</v>
      </c>
      <c r="J140" s="75">
        <f t="shared" si="20"/>
        <v>93400</v>
      </c>
      <c r="K140" s="64">
        <v>9.3399999999999997E-2</v>
      </c>
      <c r="L140" s="75">
        <f t="shared" si="26"/>
        <v>93400</v>
      </c>
      <c r="M140" s="75">
        <f t="shared" si="21"/>
        <v>93400</v>
      </c>
      <c r="N140" s="64">
        <v>9.3399999999999997E-2</v>
      </c>
      <c r="O140" s="75">
        <f t="shared" si="27"/>
        <v>74700</v>
      </c>
      <c r="P140" s="75">
        <f t="shared" si="22"/>
        <v>74720</v>
      </c>
      <c r="Q140" s="64">
        <v>7.4719999999999995E-2</v>
      </c>
      <c r="R140" s="75"/>
      <c r="S140" s="75"/>
      <c r="T140" s="76">
        <f t="shared" si="23"/>
        <v>0</v>
      </c>
      <c r="U140" s="49"/>
      <c r="V140" s="63">
        <f t="shared" si="29"/>
        <v>74700</v>
      </c>
      <c r="W140" s="63">
        <f t="shared" si="24"/>
        <v>74720</v>
      </c>
      <c r="X140" s="77"/>
      <c r="Y140" s="78"/>
      <c r="Z140" s="79"/>
      <c r="AB140" s="70"/>
    </row>
    <row r="141" spans="1:28" ht="30" x14ac:dyDescent="0.25">
      <c r="A141" s="72">
        <v>140</v>
      </c>
      <c r="B141" s="10" t="s">
        <v>819</v>
      </c>
      <c r="C141" s="10" t="s">
        <v>1072</v>
      </c>
      <c r="D141" s="10" t="s">
        <v>1073</v>
      </c>
      <c r="E141" s="73" t="s">
        <v>1077</v>
      </c>
      <c r="F141" s="10" t="s">
        <v>1844</v>
      </c>
      <c r="G141" s="74" t="s">
        <v>1607</v>
      </c>
      <c r="H141" s="10" t="s">
        <v>1845</v>
      </c>
      <c r="I141" s="75">
        <f t="shared" si="25"/>
        <v>553400</v>
      </c>
      <c r="J141" s="75">
        <f t="shared" si="20"/>
        <v>553400</v>
      </c>
      <c r="K141" s="64">
        <v>0.5534</v>
      </c>
      <c r="L141" s="75">
        <f t="shared" si="26"/>
        <v>553400</v>
      </c>
      <c r="M141" s="75">
        <f t="shared" si="21"/>
        <v>553400</v>
      </c>
      <c r="N141" s="64">
        <v>0.5534</v>
      </c>
      <c r="O141" s="75">
        <f t="shared" si="27"/>
        <v>27700</v>
      </c>
      <c r="P141" s="75">
        <f t="shared" si="22"/>
        <v>27670</v>
      </c>
      <c r="Q141" s="64">
        <v>2.767E-2</v>
      </c>
      <c r="R141" s="75">
        <f t="shared" si="28"/>
        <v>498100</v>
      </c>
      <c r="S141" s="75">
        <f>U141*1000000</f>
        <v>498060</v>
      </c>
      <c r="T141" s="76">
        <f t="shared" si="23"/>
        <v>0.9</v>
      </c>
      <c r="U141" s="65">
        <v>0.49806</v>
      </c>
      <c r="V141" s="63">
        <f t="shared" si="29"/>
        <v>525700</v>
      </c>
      <c r="W141" s="63">
        <f t="shared" si="24"/>
        <v>525730</v>
      </c>
      <c r="X141" s="77">
        <v>99600</v>
      </c>
      <c r="Y141" s="78">
        <v>398460</v>
      </c>
      <c r="Z141" s="79"/>
      <c r="AB141" s="70"/>
    </row>
    <row r="142" spans="1:28" ht="30" x14ac:dyDescent="0.25">
      <c r="A142" s="72">
        <v>141</v>
      </c>
      <c r="B142" s="10" t="s">
        <v>504</v>
      </c>
      <c r="C142" s="10" t="s">
        <v>1087</v>
      </c>
      <c r="D142" s="10" t="s">
        <v>1088</v>
      </c>
      <c r="E142" s="73" t="s">
        <v>1077</v>
      </c>
      <c r="F142" s="10" t="s">
        <v>1846</v>
      </c>
      <c r="G142" s="74" t="s">
        <v>1607</v>
      </c>
      <c r="H142" s="10" t="s">
        <v>1847</v>
      </c>
      <c r="I142" s="75">
        <f t="shared" si="25"/>
        <v>110000</v>
      </c>
      <c r="J142" s="75">
        <f t="shared" si="20"/>
        <v>110000</v>
      </c>
      <c r="K142" s="64">
        <v>0.11</v>
      </c>
      <c r="L142" s="75">
        <f t="shared" si="26"/>
        <v>110000</v>
      </c>
      <c r="M142" s="75">
        <f t="shared" si="21"/>
        <v>110000</v>
      </c>
      <c r="N142" s="64">
        <v>0.11</v>
      </c>
      <c r="O142" s="75">
        <f t="shared" si="27"/>
        <v>11000</v>
      </c>
      <c r="P142" s="75">
        <f t="shared" si="22"/>
        <v>11000</v>
      </c>
      <c r="Q142" s="64">
        <v>1.0999999999999999E-2</v>
      </c>
      <c r="R142" s="75">
        <f t="shared" si="28"/>
        <v>88000</v>
      </c>
      <c r="S142" s="75">
        <f>U142*1000000</f>
        <v>88000</v>
      </c>
      <c r="T142" s="76">
        <f t="shared" si="23"/>
        <v>0.8</v>
      </c>
      <c r="U142" s="65">
        <v>8.7999999999999995E-2</v>
      </c>
      <c r="V142" s="63">
        <f t="shared" si="29"/>
        <v>99000</v>
      </c>
      <c r="W142" s="63">
        <f t="shared" si="24"/>
        <v>99000</v>
      </c>
      <c r="X142" s="77">
        <v>17600</v>
      </c>
      <c r="Y142" s="78">
        <v>35200</v>
      </c>
      <c r="Z142" s="79">
        <v>35200</v>
      </c>
      <c r="AB142" s="70"/>
    </row>
    <row r="143" spans="1:28" ht="30" x14ac:dyDescent="0.25">
      <c r="A143" s="72">
        <v>142</v>
      </c>
      <c r="B143" s="10" t="s">
        <v>509</v>
      </c>
      <c r="C143" s="10" t="s">
        <v>1092</v>
      </c>
      <c r="D143" s="10" t="s">
        <v>1107</v>
      </c>
      <c r="E143" s="73" t="s">
        <v>1126</v>
      </c>
      <c r="F143" s="10" t="s">
        <v>1848</v>
      </c>
      <c r="G143" s="74" t="s">
        <v>1607</v>
      </c>
      <c r="H143" s="10" t="s">
        <v>1849</v>
      </c>
      <c r="I143" s="75">
        <f t="shared" si="25"/>
        <v>74800</v>
      </c>
      <c r="J143" s="75">
        <f t="shared" si="20"/>
        <v>74800</v>
      </c>
      <c r="K143" s="64">
        <v>7.4800000000000005E-2</v>
      </c>
      <c r="L143" s="75">
        <f t="shared" si="26"/>
        <v>74800</v>
      </c>
      <c r="M143" s="75">
        <f t="shared" si="21"/>
        <v>74800</v>
      </c>
      <c r="N143" s="64">
        <v>7.4800000000000005E-2</v>
      </c>
      <c r="O143" s="75">
        <f t="shared" si="27"/>
        <v>3700</v>
      </c>
      <c r="P143" s="75">
        <f t="shared" si="22"/>
        <v>3740</v>
      </c>
      <c r="Q143" s="64">
        <v>3.7399999999999998E-3</v>
      </c>
      <c r="R143" s="75">
        <f t="shared" si="28"/>
        <v>67300</v>
      </c>
      <c r="S143" s="75">
        <f>U143*1000000</f>
        <v>67320</v>
      </c>
      <c r="T143" s="76">
        <f t="shared" si="23"/>
        <v>0.9</v>
      </c>
      <c r="U143" s="65">
        <v>6.7320000000000005E-2</v>
      </c>
      <c r="V143" s="63">
        <f t="shared" si="29"/>
        <v>71100</v>
      </c>
      <c r="W143" s="63">
        <f t="shared" si="24"/>
        <v>71060</v>
      </c>
      <c r="X143" s="77">
        <v>40000</v>
      </c>
      <c r="Y143" s="78">
        <v>27320</v>
      </c>
      <c r="Z143" s="79"/>
      <c r="AB143" s="70"/>
    </row>
    <row r="144" spans="1:28" ht="30" x14ac:dyDescent="0.25">
      <c r="A144" s="72">
        <v>143</v>
      </c>
      <c r="B144" s="10" t="s">
        <v>509</v>
      </c>
      <c r="C144" s="10" t="s">
        <v>1092</v>
      </c>
      <c r="D144" s="10" t="s">
        <v>1107</v>
      </c>
      <c r="E144" s="73" t="s">
        <v>1074</v>
      </c>
      <c r="F144" s="10" t="s">
        <v>1850</v>
      </c>
      <c r="G144" s="74" t="s">
        <v>1607</v>
      </c>
      <c r="H144" s="10" t="s">
        <v>1608</v>
      </c>
      <c r="I144" s="75">
        <f t="shared" si="25"/>
        <v>40000</v>
      </c>
      <c r="J144" s="75">
        <f t="shared" si="20"/>
        <v>40000</v>
      </c>
      <c r="K144" s="64">
        <v>0.04</v>
      </c>
      <c r="L144" s="75">
        <f t="shared" si="26"/>
        <v>40000</v>
      </c>
      <c r="M144" s="75">
        <f t="shared" si="21"/>
        <v>40000</v>
      </c>
      <c r="N144" s="64">
        <v>0.04</v>
      </c>
      <c r="O144" s="75">
        <f t="shared" si="27"/>
        <v>34000</v>
      </c>
      <c r="P144" s="75">
        <f t="shared" si="22"/>
        <v>34000</v>
      </c>
      <c r="Q144" s="64">
        <v>3.4000000000000002E-2</v>
      </c>
      <c r="R144" s="75"/>
      <c r="S144" s="75"/>
      <c r="T144" s="76">
        <f t="shared" si="23"/>
        <v>0</v>
      </c>
      <c r="U144" s="49"/>
      <c r="V144" s="63">
        <f t="shared" si="29"/>
        <v>34000</v>
      </c>
      <c r="W144" s="63">
        <f t="shared" si="24"/>
        <v>34000</v>
      </c>
      <c r="X144" s="77"/>
      <c r="Y144" s="78"/>
      <c r="Z144" s="79"/>
      <c r="AB144" s="70"/>
    </row>
    <row r="145" spans="1:28" ht="30" x14ac:dyDescent="0.25">
      <c r="A145" s="72">
        <v>144</v>
      </c>
      <c r="B145" s="10" t="s">
        <v>511</v>
      </c>
      <c r="C145" s="10" t="s">
        <v>1087</v>
      </c>
      <c r="D145" s="10" t="s">
        <v>1122</v>
      </c>
      <c r="E145" s="73" t="s">
        <v>1074</v>
      </c>
      <c r="F145" s="10" t="s">
        <v>1851</v>
      </c>
      <c r="G145" s="74" t="s">
        <v>1607</v>
      </c>
      <c r="H145" s="10" t="s">
        <v>1608</v>
      </c>
      <c r="I145" s="75">
        <f t="shared" si="25"/>
        <v>139000</v>
      </c>
      <c r="J145" s="75">
        <f t="shared" si="20"/>
        <v>139000</v>
      </c>
      <c r="K145" s="64">
        <v>0.13900000000000001</v>
      </c>
      <c r="L145" s="75">
        <f t="shared" si="26"/>
        <v>139000</v>
      </c>
      <c r="M145" s="75">
        <f t="shared" si="21"/>
        <v>139000</v>
      </c>
      <c r="N145" s="64">
        <v>0.13900000000000001</v>
      </c>
      <c r="O145" s="75">
        <f t="shared" si="27"/>
        <v>111200</v>
      </c>
      <c r="P145" s="75">
        <f t="shared" si="22"/>
        <v>111200</v>
      </c>
      <c r="Q145" s="64">
        <v>0.11119999999999999</v>
      </c>
      <c r="R145" s="75"/>
      <c r="S145" s="75"/>
      <c r="T145" s="76">
        <f t="shared" si="23"/>
        <v>0</v>
      </c>
      <c r="U145" s="49"/>
      <c r="V145" s="63">
        <f t="shared" si="29"/>
        <v>111200</v>
      </c>
      <c r="W145" s="63">
        <f t="shared" si="24"/>
        <v>111200</v>
      </c>
      <c r="X145" s="77"/>
      <c r="Y145" s="78"/>
      <c r="Z145" s="79"/>
      <c r="AB145" s="70"/>
    </row>
    <row r="146" spans="1:28" ht="30" x14ac:dyDescent="0.25">
      <c r="A146" s="72">
        <v>145</v>
      </c>
      <c r="B146" s="10" t="s">
        <v>516</v>
      </c>
      <c r="C146" s="10" t="s">
        <v>1072</v>
      </c>
      <c r="D146" s="10" t="s">
        <v>1330</v>
      </c>
      <c r="E146" s="73" t="s">
        <v>1077</v>
      </c>
      <c r="F146" s="10" t="s">
        <v>1852</v>
      </c>
      <c r="G146" s="74" t="s">
        <v>1607</v>
      </c>
      <c r="H146" s="10" t="s">
        <v>1853</v>
      </c>
      <c r="I146" s="75">
        <f t="shared" si="25"/>
        <v>217200</v>
      </c>
      <c r="J146" s="75">
        <f t="shared" si="20"/>
        <v>217200</v>
      </c>
      <c r="K146" s="64">
        <v>0.2172</v>
      </c>
      <c r="L146" s="75">
        <f t="shared" si="26"/>
        <v>193000</v>
      </c>
      <c r="M146" s="75">
        <f t="shared" si="21"/>
        <v>193000</v>
      </c>
      <c r="N146" s="64">
        <v>0.193</v>
      </c>
      <c r="O146" s="75">
        <f t="shared" si="27"/>
        <v>19300</v>
      </c>
      <c r="P146" s="75">
        <f t="shared" si="22"/>
        <v>19300</v>
      </c>
      <c r="Q146" s="64">
        <v>1.9300000000000001E-2</v>
      </c>
      <c r="R146" s="75">
        <f t="shared" si="28"/>
        <v>154400</v>
      </c>
      <c r="S146" s="75">
        <f>U146*1000000</f>
        <v>154400</v>
      </c>
      <c r="T146" s="76">
        <f t="shared" si="23"/>
        <v>0.8</v>
      </c>
      <c r="U146" s="65">
        <v>0.15440000000000001</v>
      </c>
      <c r="V146" s="63">
        <f t="shared" si="29"/>
        <v>173700</v>
      </c>
      <c r="W146" s="63">
        <f t="shared" si="24"/>
        <v>173700</v>
      </c>
      <c r="X146" s="77">
        <v>154400</v>
      </c>
      <c r="Y146" s="78"/>
      <c r="Z146" s="79"/>
      <c r="AB146" s="70"/>
    </row>
    <row r="147" spans="1:28" ht="30" x14ac:dyDescent="0.25">
      <c r="A147" s="72">
        <v>146</v>
      </c>
      <c r="B147" s="10" t="s">
        <v>516</v>
      </c>
      <c r="C147" s="10" t="s">
        <v>1072</v>
      </c>
      <c r="D147" s="10" t="s">
        <v>1330</v>
      </c>
      <c r="E147" s="73" t="s">
        <v>1077</v>
      </c>
      <c r="F147" s="10" t="s">
        <v>1854</v>
      </c>
      <c r="G147" s="74" t="s">
        <v>1607</v>
      </c>
      <c r="H147" s="10" t="s">
        <v>1855</v>
      </c>
      <c r="I147" s="75">
        <f t="shared" si="25"/>
        <v>233000</v>
      </c>
      <c r="J147" s="75">
        <f t="shared" si="20"/>
        <v>233000</v>
      </c>
      <c r="K147" s="64">
        <v>0.23300000000000001</v>
      </c>
      <c r="L147" s="75">
        <f t="shared" si="26"/>
        <v>158100</v>
      </c>
      <c r="M147" s="75">
        <f t="shared" si="21"/>
        <v>158100</v>
      </c>
      <c r="N147" s="64">
        <v>0.15809999999999999</v>
      </c>
      <c r="O147" s="75">
        <f t="shared" si="27"/>
        <v>15800</v>
      </c>
      <c r="P147" s="75">
        <f t="shared" si="22"/>
        <v>15810.000000000002</v>
      </c>
      <c r="Q147" s="64">
        <v>1.5810000000000001E-2</v>
      </c>
      <c r="R147" s="75">
        <f t="shared" si="28"/>
        <v>126500</v>
      </c>
      <c r="S147" s="75">
        <f>U147*1000000</f>
        <v>126480.00000000001</v>
      </c>
      <c r="T147" s="76">
        <f t="shared" si="23"/>
        <v>0.8</v>
      </c>
      <c r="U147" s="65">
        <v>0.12648000000000001</v>
      </c>
      <c r="V147" s="63">
        <f t="shared" si="29"/>
        <v>142300</v>
      </c>
      <c r="W147" s="63">
        <f t="shared" si="24"/>
        <v>142290.00000000003</v>
      </c>
      <c r="X147" s="77">
        <v>126480</v>
      </c>
      <c r="Y147" s="78"/>
      <c r="Z147" s="79"/>
      <c r="AB147" s="70"/>
    </row>
    <row r="148" spans="1:28" ht="30" x14ac:dyDescent="0.25">
      <c r="A148" s="72">
        <v>147</v>
      </c>
      <c r="B148" s="10" t="s">
        <v>525</v>
      </c>
      <c r="C148" s="10" t="s">
        <v>1095</v>
      </c>
      <c r="D148" s="10" t="s">
        <v>1110</v>
      </c>
      <c r="E148" s="73" t="s">
        <v>1077</v>
      </c>
      <c r="F148" s="10" t="s">
        <v>1856</v>
      </c>
      <c r="G148" s="74" t="s">
        <v>1607</v>
      </c>
      <c r="H148" s="10" t="s">
        <v>1857</v>
      </c>
      <c r="I148" s="75">
        <f t="shared" si="25"/>
        <v>333800</v>
      </c>
      <c r="J148" s="75">
        <f t="shared" si="20"/>
        <v>333800</v>
      </c>
      <c r="K148" s="64">
        <v>0.33379999999999999</v>
      </c>
      <c r="L148" s="75">
        <f t="shared" si="26"/>
        <v>333800</v>
      </c>
      <c r="M148" s="75">
        <f t="shared" si="21"/>
        <v>333800</v>
      </c>
      <c r="N148" s="64">
        <v>0.33379999999999999</v>
      </c>
      <c r="O148" s="75">
        <f t="shared" si="27"/>
        <v>16700</v>
      </c>
      <c r="P148" s="75">
        <f t="shared" si="22"/>
        <v>16690</v>
      </c>
      <c r="Q148" s="64">
        <v>1.669E-2</v>
      </c>
      <c r="R148" s="75">
        <f t="shared" si="28"/>
        <v>300400</v>
      </c>
      <c r="S148" s="75">
        <f>U148*1000000</f>
        <v>300420</v>
      </c>
      <c r="T148" s="76">
        <f t="shared" si="23"/>
        <v>0.9</v>
      </c>
      <c r="U148" s="65">
        <v>0.30042000000000002</v>
      </c>
      <c r="V148" s="63">
        <f t="shared" si="29"/>
        <v>317100</v>
      </c>
      <c r="W148" s="63">
        <f t="shared" si="24"/>
        <v>317110</v>
      </c>
      <c r="X148" s="77">
        <v>200000</v>
      </c>
      <c r="Y148" s="78">
        <v>100420</v>
      </c>
      <c r="Z148" s="79"/>
      <c r="AB148" s="70"/>
    </row>
    <row r="149" spans="1:28" ht="30" x14ac:dyDescent="0.25">
      <c r="A149" s="72">
        <v>148</v>
      </c>
      <c r="B149" s="10" t="s">
        <v>535</v>
      </c>
      <c r="C149" s="10" t="s">
        <v>1072</v>
      </c>
      <c r="D149" s="10" t="s">
        <v>1220</v>
      </c>
      <c r="E149" s="73" t="s">
        <v>1123</v>
      </c>
      <c r="F149" s="10" t="s">
        <v>1858</v>
      </c>
      <c r="G149" s="74" t="s">
        <v>1607</v>
      </c>
      <c r="H149" s="10" t="s">
        <v>1859</v>
      </c>
      <c r="I149" s="75">
        <f t="shared" si="25"/>
        <v>259100</v>
      </c>
      <c r="J149" s="75">
        <f t="shared" si="20"/>
        <v>259100</v>
      </c>
      <c r="K149" s="64">
        <v>0.2591</v>
      </c>
      <c r="L149" s="75">
        <f t="shared" si="26"/>
        <v>259100</v>
      </c>
      <c r="M149" s="75">
        <f t="shared" si="21"/>
        <v>259100</v>
      </c>
      <c r="N149" s="64">
        <v>0.2591</v>
      </c>
      <c r="O149" s="75">
        <f t="shared" si="27"/>
        <v>13000</v>
      </c>
      <c r="P149" s="75">
        <f t="shared" si="22"/>
        <v>12955</v>
      </c>
      <c r="Q149" s="64">
        <v>1.2955E-2</v>
      </c>
      <c r="R149" s="75">
        <f t="shared" si="28"/>
        <v>233200</v>
      </c>
      <c r="S149" s="75">
        <f>U149*1000000</f>
        <v>233190</v>
      </c>
      <c r="T149" s="76">
        <f t="shared" si="23"/>
        <v>0.9</v>
      </c>
      <c r="U149" s="65">
        <v>0.23319000000000001</v>
      </c>
      <c r="V149" s="63">
        <f t="shared" si="29"/>
        <v>246100</v>
      </c>
      <c r="W149" s="63">
        <f t="shared" si="24"/>
        <v>246145</v>
      </c>
      <c r="X149" s="77">
        <v>233190</v>
      </c>
      <c r="Y149" s="78"/>
      <c r="Z149" s="79"/>
      <c r="AB149" s="70"/>
    </row>
    <row r="150" spans="1:28" ht="30" x14ac:dyDescent="0.25">
      <c r="A150" s="72">
        <v>149</v>
      </c>
      <c r="B150" s="10" t="s">
        <v>1062</v>
      </c>
      <c r="C150" s="10" t="s">
        <v>1092</v>
      </c>
      <c r="D150" s="10" t="s">
        <v>1813</v>
      </c>
      <c r="E150" s="73" t="s">
        <v>1129</v>
      </c>
      <c r="F150" s="10" t="s">
        <v>1860</v>
      </c>
      <c r="G150" s="74" t="s">
        <v>1607</v>
      </c>
      <c r="H150" s="10" t="s">
        <v>1861</v>
      </c>
      <c r="I150" s="75">
        <f t="shared" si="25"/>
        <v>80200</v>
      </c>
      <c r="J150" s="75">
        <f t="shared" si="20"/>
        <v>80200</v>
      </c>
      <c r="K150" s="64">
        <v>8.0199999999999994E-2</v>
      </c>
      <c r="L150" s="75">
        <f t="shared" si="26"/>
        <v>80200</v>
      </c>
      <c r="M150" s="75">
        <f t="shared" si="21"/>
        <v>80200</v>
      </c>
      <c r="N150" s="64">
        <v>8.0199999999999994E-2</v>
      </c>
      <c r="O150" s="75">
        <f t="shared" si="27"/>
        <v>64200</v>
      </c>
      <c r="P150" s="75">
        <f t="shared" si="22"/>
        <v>64159.999999999993</v>
      </c>
      <c r="Q150" s="64">
        <v>6.4159999999999995E-2</v>
      </c>
      <c r="R150" s="75"/>
      <c r="S150" s="75"/>
      <c r="T150" s="76">
        <f t="shared" si="23"/>
        <v>0</v>
      </c>
      <c r="U150" s="49"/>
      <c r="V150" s="63">
        <f t="shared" si="29"/>
        <v>64200</v>
      </c>
      <c r="W150" s="63">
        <f t="shared" si="24"/>
        <v>64159.999999999993</v>
      </c>
      <c r="X150" s="77"/>
      <c r="Y150" s="78"/>
      <c r="Z150" s="79"/>
      <c r="AB150" s="70"/>
    </row>
    <row r="151" spans="1:28" ht="30" x14ac:dyDescent="0.25">
      <c r="A151" s="72">
        <v>150</v>
      </c>
      <c r="B151" s="10" t="s">
        <v>540</v>
      </c>
      <c r="C151" s="10" t="s">
        <v>1081</v>
      </c>
      <c r="D151" s="10" t="s">
        <v>1175</v>
      </c>
      <c r="E151" s="73" t="s">
        <v>1074</v>
      </c>
      <c r="F151" s="10" t="s">
        <v>1862</v>
      </c>
      <c r="G151" s="74" t="s">
        <v>1607</v>
      </c>
      <c r="H151" s="10" t="s">
        <v>1608</v>
      </c>
      <c r="I151" s="75">
        <f t="shared" si="25"/>
        <v>39900</v>
      </c>
      <c r="J151" s="75">
        <f t="shared" si="20"/>
        <v>39900</v>
      </c>
      <c r="K151" s="64">
        <v>3.9899999999999998E-2</v>
      </c>
      <c r="L151" s="75">
        <f t="shared" si="26"/>
        <v>39900</v>
      </c>
      <c r="M151" s="75">
        <f t="shared" si="21"/>
        <v>39900</v>
      </c>
      <c r="N151" s="64">
        <v>3.9899999999999998E-2</v>
      </c>
      <c r="O151" s="75">
        <f t="shared" si="27"/>
        <v>33900</v>
      </c>
      <c r="P151" s="75">
        <f t="shared" si="22"/>
        <v>33915</v>
      </c>
      <c r="Q151" s="64">
        <v>3.3915000000000001E-2</v>
      </c>
      <c r="R151" s="75"/>
      <c r="S151" s="75"/>
      <c r="T151" s="76">
        <f t="shared" si="23"/>
        <v>0</v>
      </c>
      <c r="U151" s="49"/>
      <c r="V151" s="63">
        <f t="shared" si="29"/>
        <v>33900</v>
      </c>
      <c r="W151" s="63">
        <f t="shared" si="24"/>
        <v>33915</v>
      </c>
      <c r="X151" s="77"/>
      <c r="Y151" s="78"/>
      <c r="Z151" s="79"/>
      <c r="AB151" s="70"/>
    </row>
    <row r="152" spans="1:28" ht="30" x14ac:dyDescent="0.25">
      <c r="A152" s="72">
        <v>151</v>
      </c>
      <c r="B152" s="10" t="s">
        <v>851</v>
      </c>
      <c r="C152" s="10" t="s">
        <v>1087</v>
      </c>
      <c r="D152" s="10" t="s">
        <v>1289</v>
      </c>
      <c r="E152" s="73" t="s">
        <v>1077</v>
      </c>
      <c r="F152" s="10" t="s">
        <v>1863</v>
      </c>
      <c r="G152" s="74" t="s">
        <v>1607</v>
      </c>
      <c r="H152" s="10" t="s">
        <v>1864</v>
      </c>
      <c r="I152" s="75">
        <f t="shared" si="25"/>
        <v>578400</v>
      </c>
      <c r="J152" s="75">
        <f t="shared" si="20"/>
        <v>578400</v>
      </c>
      <c r="K152" s="64">
        <v>0.57840000000000003</v>
      </c>
      <c r="L152" s="75">
        <f t="shared" si="26"/>
        <v>239800</v>
      </c>
      <c r="M152" s="75">
        <f t="shared" si="21"/>
        <v>239800</v>
      </c>
      <c r="N152" s="64">
        <v>0.23980000000000001</v>
      </c>
      <c r="O152" s="75">
        <f t="shared" si="27"/>
        <v>24000</v>
      </c>
      <c r="P152" s="75">
        <f t="shared" si="22"/>
        <v>23980</v>
      </c>
      <c r="Q152" s="64">
        <v>2.3980000000000001E-2</v>
      </c>
      <c r="R152" s="75">
        <f t="shared" si="28"/>
        <v>191800</v>
      </c>
      <c r="S152" s="75">
        <f t="shared" ref="S152:S157" si="30">U152*1000000</f>
        <v>191840</v>
      </c>
      <c r="T152" s="76">
        <f t="shared" si="23"/>
        <v>0.8</v>
      </c>
      <c r="U152" s="65">
        <v>0.19184000000000001</v>
      </c>
      <c r="V152" s="63">
        <f t="shared" si="29"/>
        <v>215800</v>
      </c>
      <c r="W152" s="63">
        <f t="shared" si="24"/>
        <v>215820</v>
      </c>
      <c r="X152" s="77">
        <v>38368</v>
      </c>
      <c r="Y152" s="78">
        <v>76736</v>
      </c>
      <c r="Z152" s="79">
        <v>76736</v>
      </c>
      <c r="AB152" s="70"/>
    </row>
    <row r="153" spans="1:28" ht="30" x14ac:dyDescent="0.25">
      <c r="A153" s="72">
        <v>152</v>
      </c>
      <c r="B153" s="10" t="s">
        <v>1865</v>
      </c>
      <c r="C153" s="10" t="s">
        <v>1072</v>
      </c>
      <c r="D153" s="10" t="s">
        <v>1104</v>
      </c>
      <c r="E153" s="73" t="s">
        <v>1123</v>
      </c>
      <c r="F153" s="10" t="s">
        <v>1866</v>
      </c>
      <c r="G153" s="74" t="s">
        <v>1607</v>
      </c>
      <c r="H153" s="10" t="s">
        <v>1867</v>
      </c>
      <c r="I153" s="75">
        <f t="shared" si="25"/>
        <v>440000</v>
      </c>
      <c r="J153" s="75">
        <f t="shared" si="20"/>
        <v>440000</v>
      </c>
      <c r="K153" s="64">
        <v>0.44</v>
      </c>
      <c r="L153" s="75">
        <f t="shared" si="26"/>
        <v>408000</v>
      </c>
      <c r="M153" s="75">
        <f t="shared" si="21"/>
        <v>408000</v>
      </c>
      <c r="N153" s="64">
        <v>0.40799999999999997</v>
      </c>
      <c r="O153" s="75">
        <f t="shared" si="27"/>
        <v>20400</v>
      </c>
      <c r="P153" s="75">
        <f t="shared" si="22"/>
        <v>20400</v>
      </c>
      <c r="Q153" s="64">
        <v>2.0400000000000001E-2</v>
      </c>
      <c r="R153" s="75">
        <f t="shared" si="28"/>
        <v>367200</v>
      </c>
      <c r="S153" s="75">
        <f t="shared" si="30"/>
        <v>367200</v>
      </c>
      <c r="T153" s="76">
        <f t="shared" si="23"/>
        <v>0.9</v>
      </c>
      <c r="U153" s="65">
        <v>0.36720000000000003</v>
      </c>
      <c r="V153" s="63">
        <f t="shared" si="29"/>
        <v>387600</v>
      </c>
      <c r="W153" s="63">
        <f t="shared" si="24"/>
        <v>387600</v>
      </c>
      <c r="X153" s="77">
        <v>7200</v>
      </c>
      <c r="Y153" s="78">
        <v>360000</v>
      </c>
      <c r="Z153" s="79"/>
      <c r="AB153" s="70"/>
    </row>
    <row r="154" spans="1:28" ht="30" x14ac:dyDescent="0.25">
      <c r="A154" s="72">
        <v>153</v>
      </c>
      <c r="B154" s="10" t="s">
        <v>385</v>
      </c>
      <c r="C154" s="10" t="s">
        <v>1092</v>
      </c>
      <c r="D154" s="10" t="s">
        <v>1230</v>
      </c>
      <c r="E154" s="73" t="s">
        <v>1126</v>
      </c>
      <c r="F154" s="10" t="s">
        <v>1868</v>
      </c>
      <c r="G154" s="74" t="s">
        <v>1607</v>
      </c>
      <c r="H154" s="10" t="s">
        <v>1869</v>
      </c>
      <c r="I154" s="75">
        <f t="shared" si="25"/>
        <v>57800</v>
      </c>
      <c r="J154" s="75">
        <f t="shared" si="20"/>
        <v>57800</v>
      </c>
      <c r="K154" s="64">
        <v>5.7799999999999997E-2</v>
      </c>
      <c r="L154" s="75">
        <f t="shared" si="26"/>
        <v>57800</v>
      </c>
      <c r="M154" s="75">
        <f t="shared" si="21"/>
        <v>57800</v>
      </c>
      <c r="N154" s="64">
        <v>5.7799999999999997E-2</v>
      </c>
      <c r="O154" s="75">
        <f t="shared" si="27"/>
        <v>5800</v>
      </c>
      <c r="P154" s="75">
        <f t="shared" si="22"/>
        <v>5780</v>
      </c>
      <c r="Q154" s="64">
        <v>5.7800000000000004E-3</v>
      </c>
      <c r="R154" s="75">
        <f t="shared" si="28"/>
        <v>46200</v>
      </c>
      <c r="S154" s="75">
        <f t="shared" si="30"/>
        <v>46240</v>
      </c>
      <c r="T154" s="76">
        <f t="shared" si="23"/>
        <v>0.8</v>
      </c>
      <c r="U154" s="65">
        <v>4.6240000000000003E-2</v>
      </c>
      <c r="V154" s="63">
        <f t="shared" si="29"/>
        <v>52000</v>
      </c>
      <c r="W154" s="63">
        <f t="shared" si="24"/>
        <v>52020</v>
      </c>
      <c r="X154" s="77">
        <v>30000</v>
      </c>
      <c r="Y154" s="78">
        <v>16240</v>
      </c>
      <c r="Z154" s="79"/>
      <c r="AB154" s="70"/>
    </row>
    <row r="155" spans="1:28" ht="30" x14ac:dyDescent="0.25">
      <c r="A155" s="72">
        <v>154</v>
      </c>
      <c r="B155" s="10" t="s">
        <v>1870</v>
      </c>
      <c r="C155" s="10" t="s">
        <v>1072</v>
      </c>
      <c r="D155" s="10" t="s">
        <v>1209</v>
      </c>
      <c r="E155" s="73" t="s">
        <v>1252</v>
      </c>
      <c r="F155" s="10" t="s">
        <v>1871</v>
      </c>
      <c r="G155" s="74" t="s">
        <v>1607</v>
      </c>
      <c r="H155" s="10" t="s">
        <v>1872</v>
      </c>
      <c r="I155" s="75">
        <f t="shared" si="25"/>
        <v>789400</v>
      </c>
      <c r="J155" s="75">
        <f t="shared" si="20"/>
        <v>789356</v>
      </c>
      <c r="K155" s="64">
        <v>0.78935599999999995</v>
      </c>
      <c r="L155" s="75">
        <f t="shared" si="26"/>
        <v>692900</v>
      </c>
      <c r="M155" s="75">
        <f t="shared" si="21"/>
        <v>692943</v>
      </c>
      <c r="N155" s="64">
        <v>0.69294299999999998</v>
      </c>
      <c r="O155" s="75">
        <f t="shared" si="27"/>
        <v>69300</v>
      </c>
      <c r="P155" s="75">
        <f t="shared" si="22"/>
        <v>69294.3</v>
      </c>
      <c r="Q155" s="64">
        <v>6.9294300000000003E-2</v>
      </c>
      <c r="R155" s="75">
        <f t="shared" si="28"/>
        <v>554400</v>
      </c>
      <c r="S155" s="75">
        <f t="shared" si="30"/>
        <v>554354.4</v>
      </c>
      <c r="T155" s="76">
        <f t="shared" si="23"/>
        <v>0.8</v>
      </c>
      <c r="U155" s="65">
        <v>0.55435440000000002</v>
      </c>
      <c r="V155" s="63">
        <f t="shared" si="29"/>
        <v>623600</v>
      </c>
      <c r="W155" s="63">
        <f t="shared" si="24"/>
        <v>623648.70000000007</v>
      </c>
      <c r="X155" s="77">
        <v>277177.2</v>
      </c>
      <c r="Y155" s="78">
        <v>277177.2</v>
      </c>
      <c r="Z155" s="79"/>
      <c r="AB155" s="70"/>
    </row>
    <row r="156" spans="1:28" ht="30" x14ac:dyDescent="0.25">
      <c r="A156" s="72">
        <v>155</v>
      </c>
      <c r="B156" s="10" t="s">
        <v>501</v>
      </c>
      <c r="C156" s="10" t="s">
        <v>1092</v>
      </c>
      <c r="D156" s="10" t="s">
        <v>1093</v>
      </c>
      <c r="E156" s="73" t="s">
        <v>1077</v>
      </c>
      <c r="F156" s="10" t="s">
        <v>1873</v>
      </c>
      <c r="G156" s="74" t="s">
        <v>1607</v>
      </c>
      <c r="H156" s="10" t="s">
        <v>1874</v>
      </c>
      <c r="I156" s="75">
        <f t="shared" si="25"/>
        <v>53900</v>
      </c>
      <c r="J156" s="75">
        <f t="shared" si="20"/>
        <v>53900</v>
      </c>
      <c r="K156" s="64">
        <v>5.3900000000000003E-2</v>
      </c>
      <c r="L156" s="75">
        <f t="shared" si="26"/>
        <v>53900</v>
      </c>
      <c r="M156" s="75">
        <f t="shared" si="21"/>
        <v>53900</v>
      </c>
      <c r="N156" s="64">
        <v>5.3900000000000003E-2</v>
      </c>
      <c r="O156" s="75">
        <f t="shared" si="27"/>
        <v>5400</v>
      </c>
      <c r="P156" s="75">
        <f t="shared" si="22"/>
        <v>5390</v>
      </c>
      <c r="Q156" s="64">
        <v>5.3899999999999998E-3</v>
      </c>
      <c r="R156" s="75">
        <f t="shared" si="28"/>
        <v>43100</v>
      </c>
      <c r="S156" s="75">
        <f t="shared" si="30"/>
        <v>43120</v>
      </c>
      <c r="T156" s="76">
        <f t="shared" si="23"/>
        <v>0.8</v>
      </c>
      <c r="U156" s="65">
        <v>4.3119999999999999E-2</v>
      </c>
      <c r="V156" s="63">
        <f t="shared" si="29"/>
        <v>48500</v>
      </c>
      <c r="W156" s="63">
        <f t="shared" si="24"/>
        <v>48510</v>
      </c>
      <c r="X156" s="77">
        <v>30000</v>
      </c>
      <c r="Y156" s="78">
        <v>13120</v>
      </c>
      <c r="Z156" s="79"/>
      <c r="AB156" s="70"/>
    </row>
    <row r="157" spans="1:28" ht="30" x14ac:dyDescent="0.25">
      <c r="A157" s="72">
        <v>156</v>
      </c>
      <c r="B157" s="10" t="s">
        <v>1875</v>
      </c>
      <c r="C157" s="10" t="s">
        <v>1087</v>
      </c>
      <c r="D157" s="10" t="s">
        <v>1122</v>
      </c>
      <c r="E157" s="83" t="s">
        <v>1123</v>
      </c>
      <c r="F157" s="84" t="s">
        <v>1876</v>
      </c>
      <c r="G157" s="85" t="s">
        <v>1607</v>
      </c>
      <c r="H157" s="84" t="s">
        <v>1877</v>
      </c>
      <c r="I157" s="75">
        <f t="shared" si="25"/>
        <v>252000</v>
      </c>
      <c r="J157" s="86">
        <f t="shared" si="20"/>
        <v>252000</v>
      </c>
      <c r="K157" s="87">
        <v>0.252</v>
      </c>
      <c r="L157" s="75">
        <f t="shared" si="26"/>
        <v>252000</v>
      </c>
      <c r="M157" s="86">
        <f t="shared" si="21"/>
        <v>252000</v>
      </c>
      <c r="N157" s="87">
        <v>0.252</v>
      </c>
      <c r="O157" s="75">
        <f t="shared" si="27"/>
        <v>25200</v>
      </c>
      <c r="P157" s="86">
        <f t="shared" si="22"/>
        <v>25200</v>
      </c>
      <c r="Q157" s="87">
        <v>2.52E-2</v>
      </c>
      <c r="R157" s="75">
        <f t="shared" si="28"/>
        <v>201600</v>
      </c>
      <c r="S157" s="86">
        <f t="shared" si="30"/>
        <v>201600</v>
      </c>
      <c r="T157" s="76">
        <f t="shared" si="23"/>
        <v>0.8</v>
      </c>
      <c r="U157" s="88">
        <v>0.2016</v>
      </c>
      <c r="V157" s="63">
        <f t="shared" si="29"/>
        <v>226800</v>
      </c>
      <c r="W157" s="89">
        <f t="shared" si="24"/>
        <v>226800</v>
      </c>
      <c r="X157" s="77">
        <v>40320</v>
      </c>
      <c r="Y157" s="78">
        <v>80640</v>
      </c>
      <c r="Z157" s="79">
        <v>80640</v>
      </c>
      <c r="AB157" s="70"/>
    </row>
    <row r="158" spans="1:28" x14ac:dyDescent="0.25">
      <c r="A158" s="90"/>
      <c r="B158" s="90"/>
      <c r="C158" s="90"/>
      <c r="D158" s="90"/>
      <c r="E158" s="91"/>
      <c r="F158" s="91"/>
      <c r="G158" s="91"/>
      <c r="H158" s="92" t="s">
        <v>861</v>
      </c>
      <c r="I158" s="93">
        <f t="shared" ref="I158:S158" si="31">SUM(I2:I157)</f>
        <v>59860000</v>
      </c>
      <c r="J158" s="93">
        <f t="shared" si="31"/>
        <v>59859996</v>
      </c>
      <c r="K158" s="93">
        <f t="shared" si="31"/>
        <v>59.774996000000037</v>
      </c>
      <c r="L158" s="93">
        <f t="shared" si="31"/>
        <v>55226600</v>
      </c>
      <c r="M158" s="93">
        <f t="shared" si="31"/>
        <v>55226733</v>
      </c>
      <c r="N158" s="93">
        <f t="shared" si="31"/>
        <v>55.141733000000023</v>
      </c>
      <c r="O158" s="93">
        <f t="shared" si="31"/>
        <v>10095100</v>
      </c>
      <c r="P158" s="93">
        <f t="shared" si="31"/>
        <v>10093843.300000001</v>
      </c>
      <c r="Q158" s="93">
        <f t="shared" si="31"/>
        <v>10.021593299999996</v>
      </c>
      <c r="R158" s="93">
        <f t="shared" si="31"/>
        <v>40235000</v>
      </c>
      <c r="S158" s="93">
        <f t="shared" si="31"/>
        <v>40234783.399999999</v>
      </c>
      <c r="T158" s="76"/>
      <c r="U158" s="93">
        <f t="shared" ref="U158:Z158" si="32">SUM(U2:U157)</f>
        <v>40.377202400000009</v>
      </c>
      <c r="V158" s="93">
        <f t="shared" si="32"/>
        <v>50329400</v>
      </c>
      <c r="W158" s="93">
        <f t="shared" si="32"/>
        <v>50328626.700000003</v>
      </c>
      <c r="X158" s="94">
        <f t="shared" si="32"/>
        <v>15914035.746666664</v>
      </c>
      <c r="Y158" s="95">
        <f t="shared" si="32"/>
        <v>14998012.126666665</v>
      </c>
      <c r="Z158" s="96">
        <f t="shared" si="32"/>
        <v>9322735.9266666658</v>
      </c>
      <c r="AB158" s="70"/>
    </row>
    <row r="160" spans="1:28" x14ac:dyDescent="0.25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21:23" x14ac:dyDescent="0.25">
      <c r="U161" s="98"/>
      <c r="V161" s="98"/>
      <c r="W161" s="70"/>
    </row>
    <row r="162" spans="21:23" x14ac:dyDescent="0.25">
      <c r="U162" s="98" t="s">
        <v>1878</v>
      </c>
      <c r="V162" s="98"/>
      <c r="W162" s="70"/>
    </row>
    <row r="163" spans="21:23" x14ac:dyDescent="0.25">
      <c r="U163" s="98" t="s">
        <v>1879</v>
      </c>
      <c r="V163" s="98"/>
      <c r="W163" s="70"/>
    </row>
    <row r="164" spans="21:23" x14ac:dyDescent="0.25">
      <c r="U164" s="98" t="s">
        <v>1605</v>
      </c>
      <c r="V164" s="98"/>
      <c r="W164" s="70"/>
    </row>
    <row r="165" spans="21:23" x14ac:dyDescent="0.25">
      <c r="U165" s="98" t="s">
        <v>8</v>
      </c>
      <c r="V165" s="98"/>
      <c r="W165" s="70"/>
    </row>
  </sheetData>
  <mergeCells count="1">
    <mergeCell ref="A160:Z160"/>
  </mergeCells>
  <pageMargins left="0.70866141732283472" right="0.70866141732283472" top="0.78740157480314965" bottom="0.78740157480314965" header="0.31496062992125984" footer="0.31496062992125984"/>
  <pageSetup paperSize="8" fitToHeight="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40" workbookViewId="0">
      <selection activeCell="H67" sqref="H67"/>
    </sheetView>
  </sheetViews>
  <sheetFormatPr baseColWidth="10" defaultColWidth="9.140625" defaultRowHeight="15" x14ac:dyDescent="0.25"/>
  <cols>
    <col min="1" max="1" width="7.85546875" bestFit="1" customWidth="1"/>
    <col min="2" max="2" width="19.85546875" bestFit="1" customWidth="1"/>
    <col min="3" max="3" width="8.140625" hidden="1" customWidth="1"/>
    <col min="4" max="4" width="8.5703125" hidden="1" customWidth="1"/>
    <col min="5" max="5" width="12.85546875" hidden="1" customWidth="1"/>
    <col min="6" max="6" width="10.85546875" bestFit="1" customWidth="1"/>
    <col min="7" max="7" width="7.7109375" hidden="1" customWidth="1"/>
    <col min="8" max="8" width="94.28515625" bestFit="1" customWidth="1"/>
    <col min="9" max="9" width="11.5703125" customWidth="1"/>
    <col min="10" max="10" width="11.5703125" hidden="1" customWidth="1"/>
    <col min="11" max="11" width="17.140625" hidden="1" customWidth="1"/>
    <col min="12" max="12" width="18.7109375" customWidth="1"/>
    <col min="13" max="13" width="19.42578125" hidden="1" customWidth="1"/>
    <col min="14" max="14" width="19.28515625" hidden="1" customWidth="1"/>
    <col min="15" max="15" width="19.28515625" customWidth="1"/>
    <col min="16" max="16" width="19.28515625" hidden="1" customWidth="1"/>
    <col min="17" max="17" width="14.85546875" hidden="1" customWidth="1"/>
    <col min="18" max="18" width="14.85546875" customWidth="1"/>
    <col min="19" max="19" width="14.85546875" hidden="1" customWidth="1"/>
    <col min="20" max="20" width="13.85546875" hidden="1" customWidth="1"/>
    <col min="21" max="21" width="13.85546875" customWidth="1"/>
  </cols>
  <sheetData>
    <row r="1" spans="1:22" ht="45" customHeight="1" x14ac:dyDescent="0.25">
      <c r="A1" s="48" t="s">
        <v>0</v>
      </c>
      <c r="B1" s="99" t="s">
        <v>1</v>
      </c>
      <c r="C1" s="99" t="s">
        <v>1065</v>
      </c>
      <c r="D1" s="99" t="s">
        <v>1066</v>
      </c>
      <c r="E1" s="99" t="s">
        <v>1067</v>
      </c>
      <c r="F1" s="100" t="s">
        <v>2</v>
      </c>
      <c r="G1" s="99" t="s">
        <v>1068</v>
      </c>
      <c r="H1" s="99" t="s">
        <v>3</v>
      </c>
      <c r="I1" s="100" t="s">
        <v>4</v>
      </c>
      <c r="J1" s="100" t="s">
        <v>4</v>
      </c>
      <c r="K1" s="99" t="s">
        <v>1069</v>
      </c>
      <c r="L1" s="47" t="s">
        <v>1010</v>
      </c>
      <c r="M1" s="47" t="s">
        <v>1010</v>
      </c>
      <c r="N1" s="99" t="s">
        <v>1070</v>
      </c>
      <c r="O1" s="47" t="s">
        <v>1011</v>
      </c>
      <c r="P1" s="47" t="s">
        <v>1011</v>
      </c>
      <c r="Q1" s="99" t="s">
        <v>864</v>
      </c>
      <c r="R1" s="47" t="s">
        <v>1012</v>
      </c>
      <c r="S1" s="47" t="s">
        <v>1012</v>
      </c>
      <c r="T1" s="99" t="s">
        <v>1071</v>
      </c>
      <c r="U1" s="47" t="s">
        <v>865</v>
      </c>
    </row>
    <row r="2" spans="1:22" ht="45" customHeight="1" x14ac:dyDescent="0.25">
      <c r="A2" s="72">
        <v>1</v>
      </c>
      <c r="B2" s="101" t="s">
        <v>14</v>
      </c>
      <c r="C2" s="62" t="s">
        <v>1081</v>
      </c>
      <c r="D2" s="62" t="s">
        <v>1082</v>
      </c>
      <c r="E2" s="62" t="s">
        <v>1074</v>
      </c>
      <c r="F2" s="62" t="s">
        <v>1880</v>
      </c>
      <c r="G2" s="102">
        <v>2021</v>
      </c>
      <c r="H2" s="40" t="s">
        <v>1881</v>
      </c>
      <c r="I2" s="103">
        <f t="shared" ref="I2:I50" si="0">ROUND(J2,-2)</f>
        <v>324000</v>
      </c>
      <c r="J2" s="103">
        <f t="shared" ref="J2:J50" si="1">K2*1000000</f>
        <v>324000</v>
      </c>
      <c r="K2" s="104">
        <v>0.32400000000000001</v>
      </c>
      <c r="L2" s="103">
        <f t="shared" ref="L2:L50" si="2">ROUND(M2,-2)</f>
        <v>324000</v>
      </c>
      <c r="M2" s="103">
        <f t="shared" ref="M2:M50" si="3">N2*1000000</f>
        <v>324000</v>
      </c>
      <c r="N2" s="104">
        <v>0.32400000000000001</v>
      </c>
      <c r="O2" s="103">
        <f t="shared" ref="O2:O50" si="4">ROUND(P2,-2)</f>
        <v>291600</v>
      </c>
      <c r="P2" s="103">
        <f t="shared" ref="P2:P50" si="5">Q2*1000000</f>
        <v>291600</v>
      </c>
      <c r="Q2" s="104">
        <f>N2*0.9</f>
        <v>0.29160000000000003</v>
      </c>
      <c r="R2" s="105"/>
      <c r="S2" s="103"/>
      <c r="T2" s="102"/>
      <c r="U2" s="105">
        <f t="shared" ref="U2:U50" si="6">O2+R2</f>
        <v>291600</v>
      </c>
    </row>
    <row r="3" spans="1:22" ht="30" x14ac:dyDescent="0.25">
      <c r="A3" s="72">
        <v>2</v>
      </c>
      <c r="B3" s="101" t="s">
        <v>556</v>
      </c>
      <c r="C3" s="62" t="s">
        <v>1087</v>
      </c>
      <c r="D3" s="62" t="s">
        <v>1122</v>
      </c>
      <c r="E3" s="62" t="s">
        <v>1123</v>
      </c>
      <c r="F3" s="62" t="s">
        <v>1882</v>
      </c>
      <c r="G3" s="102" t="s">
        <v>1607</v>
      </c>
      <c r="H3" s="40" t="s">
        <v>1883</v>
      </c>
      <c r="I3" s="103">
        <f t="shared" si="0"/>
        <v>922600</v>
      </c>
      <c r="J3" s="103">
        <f t="shared" si="1"/>
        <v>922600</v>
      </c>
      <c r="K3" s="104">
        <v>0.92259999999999998</v>
      </c>
      <c r="L3" s="103">
        <f t="shared" si="2"/>
        <v>922600</v>
      </c>
      <c r="M3" s="103">
        <f t="shared" si="3"/>
        <v>922600</v>
      </c>
      <c r="N3" s="104">
        <v>0.92259999999999998</v>
      </c>
      <c r="O3" s="103">
        <f t="shared" si="4"/>
        <v>92300</v>
      </c>
      <c r="P3" s="103">
        <f t="shared" si="5"/>
        <v>92260</v>
      </c>
      <c r="Q3" s="104">
        <v>9.2259999999999995E-2</v>
      </c>
      <c r="R3" s="105">
        <f t="shared" ref="R3:R25" si="7">ROUND(S3,-2)</f>
        <v>738100</v>
      </c>
      <c r="S3" s="103">
        <f t="shared" ref="S3:S25" si="8">T3*1000000</f>
        <v>738080</v>
      </c>
      <c r="T3" s="102">
        <v>0.73807999999999996</v>
      </c>
      <c r="U3" s="105">
        <f t="shared" si="6"/>
        <v>830400</v>
      </c>
      <c r="V3" s="106"/>
    </row>
    <row r="4" spans="1:22" ht="30" x14ac:dyDescent="0.25">
      <c r="A4" s="72">
        <v>3</v>
      </c>
      <c r="B4" s="101" t="s">
        <v>47</v>
      </c>
      <c r="C4" s="62" t="s">
        <v>1087</v>
      </c>
      <c r="D4" s="62" t="s">
        <v>1122</v>
      </c>
      <c r="E4" s="62" t="s">
        <v>1077</v>
      </c>
      <c r="F4" s="62" t="s">
        <v>1884</v>
      </c>
      <c r="G4" s="102" t="s">
        <v>1607</v>
      </c>
      <c r="H4" s="101" t="s">
        <v>1885</v>
      </c>
      <c r="I4" s="103">
        <f t="shared" si="0"/>
        <v>214500</v>
      </c>
      <c r="J4" s="103">
        <f t="shared" si="1"/>
        <v>214500</v>
      </c>
      <c r="K4" s="104">
        <v>0.2145</v>
      </c>
      <c r="L4" s="103">
        <f t="shared" si="2"/>
        <v>214500</v>
      </c>
      <c r="M4" s="103">
        <f t="shared" si="3"/>
        <v>214500</v>
      </c>
      <c r="N4" s="104">
        <v>0.2145</v>
      </c>
      <c r="O4" s="103">
        <f t="shared" si="4"/>
        <v>21500</v>
      </c>
      <c r="P4" s="103">
        <f t="shared" si="5"/>
        <v>21450</v>
      </c>
      <c r="Q4" s="104">
        <v>2.145E-2</v>
      </c>
      <c r="R4" s="105">
        <f t="shared" si="7"/>
        <v>171600</v>
      </c>
      <c r="S4" s="103">
        <f t="shared" si="8"/>
        <v>171600</v>
      </c>
      <c r="T4" s="102">
        <v>0.1716</v>
      </c>
      <c r="U4" s="105">
        <f t="shared" si="6"/>
        <v>193100</v>
      </c>
      <c r="V4" s="106"/>
    </row>
    <row r="5" spans="1:22" x14ac:dyDescent="0.25">
      <c r="A5" s="72">
        <v>4</v>
      </c>
      <c r="B5" s="101" t="s">
        <v>47</v>
      </c>
      <c r="C5" s="62" t="s">
        <v>1087</v>
      </c>
      <c r="D5" s="62" t="s">
        <v>1122</v>
      </c>
      <c r="E5" s="62" t="s">
        <v>1077</v>
      </c>
      <c r="F5" s="62" t="s">
        <v>1886</v>
      </c>
      <c r="G5" s="102" t="s">
        <v>1607</v>
      </c>
      <c r="H5" s="101" t="s">
        <v>1887</v>
      </c>
      <c r="I5" s="103">
        <f t="shared" si="0"/>
        <v>374000</v>
      </c>
      <c r="J5" s="103">
        <f t="shared" si="1"/>
        <v>374000</v>
      </c>
      <c r="K5" s="104">
        <v>0.374</v>
      </c>
      <c r="L5" s="103">
        <f t="shared" si="2"/>
        <v>374000</v>
      </c>
      <c r="M5" s="103">
        <f t="shared" si="3"/>
        <v>374000</v>
      </c>
      <c r="N5" s="104">
        <v>0.374</v>
      </c>
      <c r="O5" s="103">
        <f t="shared" si="4"/>
        <v>146400</v>
      </c>
      <c r="P5" s="103">
        <f t="shared" si="5"/>
        <v>146383.6</v>
      </c>
      <c r="Q5" s="104">
        <v>0.1463836</v>
      </c>
      <c r="R5" s="105">
        <f t="shared" si="7"/>
        <v>174600</v>
      </c>
      <c r="S5" s="103">
        <f t="shared" si="8"/>
        <v>174583.19999999998</v>
      </c>
      <c r="T5" s="102">
        <v>0.17458319999999999</v>
      </c>
      <c r="U5" s="105">
        <f t="shared" si="6"/>
        <v>321000</v>
      </c>
      <c r="V5" s="106"/>
    </row>
    <row r="6" spans="1:22" x14ac:dyDescent="0.25">
      <c r="A6" s="72">
        <v>5</v>
      </c>
      <c r="B6" s="101" t="s">
        <v>60</v>
      </c>
      <c r="C6" s="62" t="s">
        <v>1087</v>
      </c>
      <c r="D6" s="62" t="s">
        <v>1122</v>
      </c>
      <c r="E6" s="62" t="s">
        <v>1129</v>
      </c>
      <c r="F6" s="62" t="s">
        <v>1888</v>
      </c>
      <c r="G6" s="102" t="s">
        <v>1607</v>
      </c>
      <c r="H6" s="101" t="s">
        <v>1889</v>
      </c>
      <c r="I6" s="103">
        <f t="shared" si="0"/>
        <v>77000</v>
      </c>
      <c r="J6" s="103">
        <f t="shared" si="1"/>
        <v>77000</v>
      </c>
      <c r="K6" s="104">
        <v>7.6999999999999999E-2</v>
      </c>
      <c r="L6" s="103">
        <f t="shared" si="2"/>
        <v>77000</v>
      </c>
      <c r="M6" s="103">
        <f t="shared" si="3"/>
        <v>77000</v>
      </c>
      <c r="N6" s="104">
        <v>7.6999999999999999E-2</v>
      </c>
      <c r="O6" s="103">
        <f t="shared" si="4"/>
        <v>7700</v>
      </c>
      <c r="P6" s="103">
        <f t="shared" si="5"/>
        <v>7700</v>
      </c>
      <c r="Q6" s="104">
        <v>7.7000000000000002E-3</v>
      </c>
      <c r="R6" s="105">
        <f t="shared" si="7"/>
        <v>61600</v>
      </c>
      <c r="S6" s="103">
        <f t="shared" si="8"/>
        <v>61600</v>
      </c>
      <c r="T6" s="102">
        <v>6.1600000000000002E-2</v>
      </c>
      <c r="U6" s="105">
        <f t="shared" si="6"/>
        <v>69300</v>
      </c>
      <c r="V6" s="106"/>
    </row>
    <row r="7" spans="1:22" x14ac:dyDescent="0.25">
      <c r="A7" s="72">
        <v>6</v>
      </c>
      <c r="B7" s="101" t="s">
        <v>85</v>
      </c>
      <c r="C7" s="62" t="s">
        <v>1087</v>
      </c>
      <c r="D7" s="62" t="s">
        <v>1197</v>
      </c>
      <c r="E7" s="62" t="s">
        <v>1077</v>
      </c>
      <c r="F7" s="62" t="s">
        <v>1890</v>
      </c>
      <c r="G7" s="102" t="s">
        <v>1607</v>
      </c>
      <c r="H7" s="101" t="s">
        <v>1891</v>
      </c>
      <c r="I7" s="103">
        <f t="shared" si="0"/>
        <v>1000000</v>
      </c>
      <c r="J7" s="103">
        <f t="shared" si="1"/>
        <v>1000000</v>
      </c>
      <c r="K7" s="104">
        <v>1</v>
      </c>
      <c r="L7" s="103">
        <f t="shared" si="2"/>
        <v>1000000</v>
      </c>
      <c r="M7" s="103">
        <f t="shared" si="3"/>
        <v>1000000</v>
      </c>
      <c r="N7" s="104">
        <v>1</v>
      </c>
      <c r="O7" s="103">
        <f t="shared" si="4"/>
        <v>100000</v>
      </c>
      <c r="P7" s="103">
        <f t="shared" si="5"/>
        <v>100000</v>
      </c>
      <c r="Q7" s="104">
        <v>0.1</v>
      </c>
      <c r="R7" s="105">
        <f t="shared" si="7"/>
        <v>800000</v>
      </c>
      <c r="S7" s="103">
        <f t="shared" si="8"/>
        <v>800000</v>
      </c>
      <c r="T7" s="102">
        <v>0.8</v>
      </c>
      <c r="U7" s="105">
        <f t="shared" si="6"/>
        <v>900000</v>
      </c>
      <c r="V7" s="106"/>
    </row>
    <row r="8" spans="1:22" x14ac:dyDescent="0.25">
      <c r="A8" s="72">
        <v>7</v>
      </c>
      <c r="B8" s="101" t="s">
        <v>109</v>
      </c>
      <c r="C8" s="62" t="s">
        <v>1087</v>
      </c>
      <c r="D8" s="62" t="s">
        <v>1197</v>
      </c>
      <c r="E8" s="62" t="s">
        <v>1077</v>
      </c>
      <c r="F8" s="62" t="s">
        <v>1892</v>
      </c>
      <c r="G8" s="102" t="s">
        <v>1607</v>
      </c>
      <c r="H8" s="101" t="s">
        <v>1893</v>
      </c>
      <c r="I8" s="103">
        <f t="shared" si="0"/>
        <v>1033100</v>
      </c>
      <c r="J8" s="103">
        <f t="shared" si="1"/>
        <v>1033099.9999999999</v>
      </c>
      <c r="K8" s="104">
        <v>1.0330999999999999</v>
      </c>
      <c r="L8" s="103">
        <f t="shared" si="2"/>
        <v>1033100</v>
      </c>
      <c r="M8" s="103">
        <f t="shared" si="3"/>
        <v>1033099.9999999999</v>
      </c>
      <c r="N8" s="104">
        <v>1.0330999999999999</v>
      </c>
      <c r="O8" s="103">
        <f t="shared" si="4"/>
        <v>103300</v>
      </c>
      <c r="P8" s="103">
        <f t="shared" si="5"/>
        <v>103310</v>
      </c>
      <c r="Q8" s="104">
        <v>0.10331</v>
      </c>
      <c r="R8" s="105">
        <f t="shared" si="7"/>
        <v>826500</v>
      </c>
      <c r="S8" s="103">
        <f t="shared" si="8"/>
        <v>826480</v>
      </c>
      <c r="T8" s="102">
        <v>0.82647999999999999</v>
      </c>
      <c r="U8" s="105">
        <f t="shared" si="6"/>
        <v>929800</v>
      </c>
      <c r="V8" s="106"/>
    </row>
    <row r="9" spans="1:22" x14ac:dyDescent="0.25">
      <c r="A9" s="72">
        <v>8</v>
      </c>
      <c r="B9" s="101" t="s">
        <v>628</v>
      </c>
      <c r="C9" s="62" t="s">
        <v>1087</v>
      </c>
      <c r="D9" s="62" t="s">
        <v>1289</v>
      </c>
      <c r="E9" s="62" t="s">
        <v>1077</v>
      </c>
      <c r="F9" s="62" t="s">
        <v>1894</v>
      </c>
      <c r="G9" s="102" t="s">
        <v>1607</v>
      </c>
      <c r="H9" s="101" t="s">
        <v>1895</v>
      </c>
      <c r="I9" s="103">
        <f t="shared" si="0"/>
        <v>361400</v>
      </c>
      <c r="J9" s="103">
        <f t="shared" si="1"/>
        <v>361400</v>
      </c>
      <c r="K9" s="104">
        <v>0.3614</v>
      </c>
      <c r="L9" s="103">
        <f t="shared" si="2"/>
        <v>361400</v>
      </c>
      <c r="M9" s="103">
        <f t="shared" si="3"/>
        <v>361400</v>
      </c>
      <c r="N9" s="104">
        <v>0.3614</v>
      </c>
      <c r="O9" s="103">
        <f t="shared" si="4"/>
        <v>36100</v>
      </c>
      <c r="P9" s="103">
        <f t="shared" si="5"/>
        <v>36140</v>
      </c>
      <c r="Q9" s="104">
        <v>3.6139999999999999E-2</v>
      </c>
      <c r="R9" s="105">
        <f t="shared" si="7"/>
        <v>289100</v>
      </c>
      <c r="S9" s="103">
        <f t="shared" si="8"/>
        <v>289120</v>
      </c>
      <c r="T9" s="102">
        <v>0.28911999999999999</v>
      </c>
      <c r="U9" s="105">
        <f t="shared" si="6"/>
        <v>325200</v>
      </c>
      <c r="V9" s="106"/>
    </row>
    <row r="10" spans="1:22" x14ac:dyDescent="0.25">
      <c r="A10" s="72">
        <v>9</v>
      </c>
      <c r="B10" s="101" t="s">
        <v>628</v>
      </c>
      <c r="C10" s="62" t="s">
        <v>1087</v>
      </c>
      <c r="D10" s="62" t="s">
        <v>1289</v>
      </c>
      <c r="E10" s="62" t="s">
        <v>1077</v>
      </c>
      <c r="F10" s="62" t="s">
        <v>1896</v>
      </c>
      <c r="G10" s="102" t="s">
        <v>1607</v>
      </c>
      <c r="H10" s="101" t="s">
        <v>1897</v>
      </c>
      <c r="I10" s="103">
        <f t="shared" si="0"/>
        <v>148300</v>
      </c>
      <c r="J10" s="103">
        <f t="shared" si="1"/>
        <v>148300</v>
      </c>
      <c r="K10" s="104">
        <v>0.14829999999999999</v>
      </c>
      <c r="L10" s="103">
        <f t="shared" si="2"/>
        <v>148300</v>
      </c>
      <c r="M10" s="103">
        <f t="shared" si="3"/>
        <v>148300</v>
      </c>
      <c r="N10" s="104">
        <v>0.14829999999999999</v>
      </c>
      <c r="O10" s="103">
        <f t="shared" si="4"/>
        <v>14800</v>
      </c>
      <c r="P10" s="103">
        <f t="shared" si="5"/>
        <v>14830</v>
      </c>
      <c r="Q10" s="104">
        <v>1.4829999999999999E-2</v>
      </c>
      <c r="R10" s="105">
        <f t="shared" si="7"/>
        <v>118600</v>
      </c>
      <c r="S10" s="103">
        <f t="shared" si="8"/>
        <v>118640</v>
      </c>
      <c r="T10" s="102">
        <v>0.11864</v>
      </c>
      <c r="U10" s="105">
        <f t="shared" si="6"/>
        <v>133400</v>
      </c>
      <c r="V10" s="106"/>
    </row>
    <row r="11" spans="1:22" ht="30" x14ac:dyDescent="0.25">
      <c r="A11" s="72">
        <v>10</v>
      </c>
      <c r="B11" s="101" t="s">
        <v>125</v>
      </c>
      <c r="C11" s="62" t="s">
        <v>1081</v>
      </c>
      <c r="D11" s="62" t="s">
        <v>1225</v>
      </c>
      <c r="E11" s="62" t="s">
        <v>1252</v>
      </c>
      <c r="F11" s="62" t="s">
        <v>1898</v>
      </c>
      <c r="G11" s="102" t="s">
        <v>1607</v>
      </c>
      <c r="H11" s="101" t="s">
        <v>1899</v>
      </c>
      <c r="I11" s="103">
        <f t="shared" si="0"/>
        <v>1140000</v>
      </c>
      <c r="J11" s="103">
        <f t="shared" si="1"/>
        <v>1140000</v>
      </c>
      <c r="K11" s="104">
        <v>1.1399999999999999</v>
      </c>
      <c r="L11" s="103">
        <f t="shared" si="2"/>
        <v>1140000</v>
      </c>
      <c r="M11" s="103">
        <f t="shared" si="3"/>
        <v>1140000</v>
      </c>
      <c r="N11" s="104">
        <v>1.1399999999999999</v>
      </c>
      <c r="O11" s="103">
        <f t="shared" si="4"/>
        <v>57000</v>
      </c>
      <c r="P11" s="103">
        <f t="shared" si="5"/>
        <v>57000</v>
      </c>
      <c r="Q11" s="104">
        <v>5.7000000000000002E-2</v>
      </c>
      <c r="R11" s="105">
        <f t="shared" si="7"/>
        <v>1026000</v>
      </c>
      <c r="S11" s="103">
        <f t="shared" si="8"/>
        <v>1026000</v>
      </c>
      <c r="T11" s="102">
        <v>1.026</v>
      </c>
      <c r="U11" s="105">
        <f t="shared" si="6"/>
        <v>1083000</v>
      </c>
      <c r="V11" s="106"/>
    </row>
    <row r="12" spans="1:22" ht="30" x14ac:dyDescent="0.25">
      <c r="A12" s="72">
        <v>11</v>
      </c>
      <c r="B12" s="101" t="s">
        <v>1900</v>
      </c>
      <c r="C12" s="62" t="s">
        <v>1072</v>
      </c>
      <c r="D12" s="62" t="s">
        <v>1220</v>
      </c>
      <c r="E12" s="62" t="s">
        <v>1077</v>
      </c>
      <c r="F12" s="62" t="s">
        <v>1901</v>
      </c>
      <c r="G12" s="102" t="s">
        <v>1607</v>
      </c>
      <c r="H12" s="101" t="s">
        <v>1902</v>
      </c>
      <c r="I12" s="103">
        <f t="shared" si="0"/>
        <v>145300</v>
      </c>
      <c r="J12" s="103">
        <f t="shared" si="1"/>
        <v>145300</v>
      </c>
      <c r="K12" s="104">
        <v>0.14530000000000001</v>
      </c>
      <c r="L12" s="103">
        <f t="shared" si="2"/>
        <v>145300</v>
      </c>
      <c r="M12" s="103">
        <f t="shared" si="3"/>
        <v>145300</v>
      </c>
      <c r="N12" s="104">
        <v>0.14530000000000001</v>
      </c>
      <c r="O12" s="103">
        <f t="shared" si="4"/>
        <v>7300</v>
      </c>
      <c r="P12" s="103">
        <f t="shared" si="5"/>
        <v>7265.0000000000009</v>
      </c>
      <c r="Q12" s="102">
        <f>N12*0.05</f>
        <v>7.2650000000000006E-3</v>
      </c>
      <c r="R12" s="105">
        <f t="shared" si="7"/>
        <v>130800</v>
      </c>
      <c r="S12" s="103">
        <f t="shared" si="8"/>
        <v>130770.00000000003</v>
      </c>
      <c r="T12" s="102">
        <f>N12*0.9</f>
        <v>0.13077000000000003</v>
      </c>
      <c r="U12" s="105">
        <f t="shared" si="6"/>
        <v>138100</v>
      </c>
      <c r="V12" s="106"/>
    </row>
    <row r="13" spans="1:22" x14ac:dyDescent="0.25">
      <c r="A13" s="72">
        <v>12</v>
      </c>
      <c r="B13" s="101" t="s">
        <v>1900</v>
      </c>
      <c r="C13" s="62" t="s">
        <v>1072</v>
      </c>
      <c r="D13" s="62" t="s">
        <v>1220</v>
      </c>
      <c r="E13" s="62" t="s">
        <v>1077</v>
      </c>
      <c r="F13" s="62" t="s">
        <v>1903</v>
      </c>
      <c r="G13" s="102" t="s">
        <v>1607</v>
      </c>
      <c r="H13" s="101" t="s">
        <v>1904</v>
      </c>
      <c r="I13" s="103">
        <f t="shared" si="0"/>
        <v>400800</v>
      </c>
      <c r="J13" s="103">
        <f t="shared" si="1"/>
        <v>400800</v>
      </c>
      <c r="K13" s="104">
        <v>0.40079999999999999</v>
      </c>
      <c r="L13" s="103">
        <f t="shared" si="2"/>
        <v>400800</v>
      </c>
      <c r="M13" s="103">
        <f t="shared" si="3"/>
        <v>400800</v>
      </c>
      <c r="N13" s="104">
        <v>0.40079999999999999</v>
      </c>
      <c r="O13" s="103">
        <f t="shared" si="4"/>
        <v>20000</v>
      </c>
      <c r="P13" s="103">
        <f t="shared" si="5"/>
        <v>20040</v>
      </c>
      <c r="Q13" s="104">
        <v>2.0039999999999999E-2</v>
      </c>
      <c r="R13" s="105">
        <f t="shared" si="7"/>
        <v>360700</v>
      </c>
      <c r="S13" s="103">
        <f t="shared" si="8"/>
        <v>360720</v>
      </c>
      <c r="T13" s="102">
        <v>0.36071999999999999</v>
      </c>
      <c r="U13" s="105">
        <f t="shared" si="6"/>
        <v>380700</v>
      </c>
      <c r="V13" s="106"/>
    </row>
    <row r="14" spans="1:22" x14ac:dyDescent="0.25">
      <c r="A14" s="72">
        <v>13</v>
      </c>
      <c r="B14" s="101" t="s">
        <v>1246</v>
      </c>
      <c r="C14" s="62" t="s">
        <v>1081</v>
      </c>
      <c r="D14" s="62" t="s">
        <v>1247</v>
      </c>
      <c r="E14" s="62" t="s">
        <v>1123</v>
      </c>
      <c r="F14" s="62" t="s">
        <v>1905</v>
      </c>
      <c r="G14" s="102" t="s">
        <v>1607</v>
      </c>
      <c r="H14" s="101" t="s">
        <v>1906</v>
      </c>
      <c r="I14" s="103">
        <f t="shared" si="0"/>
        <v>140000</v>
      </c>
      <c r="J14" s="103">
        <f t="shared" si="1"/>
        <v>140000</v>
      </c>
      <c r="K14" s="104">
        <v>0.14000000000000001</v>
      </c>
      <c r="L14" s="103">
        <f t="shared" si="2"/>
        <v>140000</v>
      </c>
      <c r="M14" s="103">
        <f t="shared" si="3"/>
        <v>140000</v>
      </c>
      <c r="N14" s="104">
        <v>0.14000000000000001</v>
      </c>
      <c r="O14" s="103">
        <f t="shared" si="4"/>
        <v>14000</v>
      </c>
      <c r="P14" s="103">
        <f t="shared" si="5"/>
        <v>14000</v>
      </c>
      <c r="Q14" s="104">
        <v>1.4E-2</v>
      </c>
      <c r="R14" s="105">
        <f t="shared" si="7"/>
        <v>112000</v>
      </c>
      <c r="S14" s="103">
        <f t="shared" si="8"/>
        <v>112000</v>
      </c>
      <c r="T14" s="102">
        <v>0.112</v>
      </c>
      <c r="U14" s="105">
        <f t="shared" si="6"/>
        <v>126000</v>
      </c>
      <c r="V14" s="106"/>
    </row>
    <row r="15" spans="1:22" x14ac:dyDescent="0.25">
      <c r="A15" s="72">
        <v>14</v>
      </c>
      <c r="B15" s="101" t="s">
        <v>155</v>
      </c>
      <c r="C15" s="62" t="s">
        <v>1087</v>
      </c>
      <c r="D15" s="62" t="s">
        <v>1122</v>
      </c>
      <c r="E15" s="62" t="s">
        <v>1077</v>
      </c>
      <c r="F15" s="62" t="s">
        <v>1907</v>
      </c>
      <c r="G15" s="102" t="s">
        <v>1607</v>
      </c>
      <c r="H15" s="101" t="s">
        <v>1908</v>
      </c>
      <c r="I15" s="103">
        <f t="shared" si="0"/>
        <v>84700</v>
      </c>
      <c r="J15" s="103">
        <f t="shared" si="1"/>
        <v>84700</v>
      </c>
      <c r="K15" s="104">
        <v>8.4699999999999998E-2</v>
      </c>
      <c r="L15" s="103">
        <f t="shared" si="2"/>
        <v>84700</v>
      </c>
      <c r="M15" s="103">
        <f t="shared" si="3"/>
        <v>84700</v>
      </c>
      <c r="N15" s="104">
        <v>8.4699999999999998E-2</v>
      </c>
      <c r="O15" s="103">
        <f t="shared" si="4"/>
        <v>8500</v>
      </c>
      <c r="P15" s="103">
        <f t="shared" si="5"/>
        <v>8470</v>
      </c>
      <c r="Q15" s="104">
        <v>8.4700000000000001E-3</v>
      </c>
      <c r="R15" s="105">
        <f t="shared" si="7"/>
        <v>67800</v>
      </c>
      <c r="S15" s="103">
        <f t="shared" si="8"/>
        <v>67760</v>
      </c>
      <c r="T15" s="102">
        <v>6.7760000000000001E-2</v>
      </c>
      <c r="U15" s="105">
        <f t="shared" si="6"/>
        <v>76300</v>
      </c>
      <c r="V15" s="106"/>
    </row>
    <row r="16" spans="1:22" x14ac:dyDescent="0.25">
      <c r="A16" s="72">
        <v>15</v>
      </c>
      <c r="B16" s="101" t="s">
        <v>155</v>
      </c>
      <c r="C16" s="62" t="s">
        <v>1087</v>
      </c>
      <c r="D16" s="62" t="s">
        <v>1122</v>
      </c>
      <c r="E16" s="62" t="s">
        <v>1077</v>
      </c>
      <c r="F16" s="62" t="s">
        <v>1909</v>
      </c>
      <c r="G16" s="102" t="s">
        <v>1607</v>
      </c>
      <c r="H16" s="101" t="s">
        <v>1910</v>
      </c>
      <c r="I16" s="103">
        <f t="shared" si="0"/>
        <v>175200</v>
      </c>
      <c r="J16" s="103">
        <f t="shared" si="1"/>
        <v>175200</v>
      </c>
      <c r="K16" s="104">
        <v>0.17519999999999999</v>
      </c>
      <c r="L16" s="103">
        <f t="shared" si="2"/>
        <v>175200</v>
      </c>
      <c r="M16" s="103">
        <f t="shared" si="3"/>
        <v>175200</v>
      </c>
      <c r="N16" s="104">
        <v>0.17519999999999999</v>
      </c>
      <c r="O16" s="103">
        <f t="shared" si="4"/>
        <v>17500</v>
      </c>
      <c r="P16" s="103">
        <f t="shared" si="5"/>
        <v>17520</v>
      </c>
      <c r="Q16" s="104">
        <v>1.7520000000000001E-2</v>
      </c>
      <c r="R16" s="105">
        <f t="shared" si="7"/>
        <v>140200</v>
      </c>
      <c r="S16" s="103">
        <f t="shared" si="8"/>
        <v>140160</v>
      </c>
      <c r="T16" s="102">
        <v>0.14016000000000001</v>
      </c>
      <c r="U16" s="105">
        <f t="shared" si="6"/>
        <v>157700</v>
      </c>
      <c r="V16" s="106"/>
    </row>
    <row r="17" spans="1:22" x14ac:dyDescent="0.25">
      <c r="A17" s="72">
        <v>16</v>
      </c>
      <c r="B17" s="101" t="s">
        <v>155</v>
      </c>
      <c r="C17" s="62" t="s">
        <v>1087</v>
      </c>
      <c r="D17" s="62" t="s">
        <v>1122</v>
      </c>
      <c r="E17" s="62" t="s">
        <v>1126</v>
      </c>
      <c r="F17" s="62" t="s">
        <v>1911</v>
      </c>
      <c r="G17" s="102" t="s">
        <v>1607</v>
      </c>
      <c r="H17" s="101" t="s">
        <v>1912</v>
      </c>
      <c r="I17" s="103">
        <f t="shared" si="0"/>
        <v>47500</v>
      </c>
      <c r="J17" s="103">
        <f t="shared" si="1"/>
        <v>47500</v>
      </c>
      <c r="K17" s="104">
        <v>4.7500000000000001E-2</v>
      </c>
      <c r="L17" s="103">
        <f t="shared" si="2"/>
        <v>30500</v>
      </c>
      <c r="M17" s="103">
        <f t="shared" si="3"/>
        <v>30500</v>
      </c>
      <c r="N17" s="104">
        <v>3.0499999999999999E-2</v>
      </c>
      <c r="O17" s="103">
        <f t="shared" si="4"/>
        <v>3100</v>
      </c>
      <c r="P17" s="103">
        <f t="shared" si="5"/>
        <v>3050</v>
      </c>
      <c r="Q17" s="104">
        <v>3.0500000000000002E-3</v>
      </c>
      <c r="R17" s="105">
        <f t="shared" si="7"/>
        <v>24400</v>
      </c>
      <c r="S17" s="103">
        <f t="shared" si="8"/>
        <v>24400</v>
      </c>
      <c r="T17" s="102">
        <v>2.4400000000000002E-2</v>
      </c>
      <c r="U17" s="105">
        <f t="shared" si="6"/>
        <v>27500</v>
      </c>
      <c r="V17" s="106"/>
    </row>
    <row r="18" spans="1:22" x14ac:dyDescent="0.25">
      <c r="A18" s="72">
        <v>17</v>
      </c>
      <c r="B18" s="101" t="s">
        <v>168</v>
      </c>
      <c r="C18" s="62" t="s">
        <v>1087</v>
      </c>
      <c r="D18" s="62" t="s">
        <v>1181</v>
      </c>
      <c r="E18" s="62" t="s">
        <v>1129</v>
      </c>
      <c r="F18" s="62" t="s">
        <v>1913</v>
      </c>
      <c r="G18" s="102" t="s">
        <v>1607</v>
      </c>
      <c r="H18" s="101" t="s">
        <v>1914</v>
      </c>
      <c r="I18" s="103">
        <f t="shared" si="0"/>
        <v>2500000</v>
      </c>
      <c r="J18" s="103">
        <f t="shared" si="1"/>
        <v>2500000</v>
      </c>
      <c r="K18" s="104">
        <v>2.5</v>
      </c>
      <c r="L18" s="103">
        <f t="shared" si="2"/>
        <v>2500000</v>
      </c>
      <c r="M18" s="103">
        <f t="shared" si="3"/>
        <v>2500000</v>
      </c>
      <c r="N18" s="104">
        <v>2.5</v>
      </c>
      <c r="O18" s="103">
        <f t="shared" si="4"/>
        <v>125000</v>
      </c>
      <c r="P18" s="103">
        <f t="shared" si="5"/>
        <v>125000</v>
      </c>
      <c r="Q18" s="104">
        <v>0.125</v>
      </c>
      <c r="R18" s="105">
        <f t="shared" si="7"/>
        <v>2250000</v>
      </c>
      <c r="S18" s="103">
        <f t="shared" si="8"/>
        <v>2250000</v>
      </c>
      <c r="T18" s="102">
        <v>2.25</v>
      </c>
      <c r="U18" s="105">
        <f t="shared" si="6"/>
        <v>2375000</v>
      </c>
      <c r="V18" s="106"/>
    </row>
    <row r="19" spans="1:22" ht="30" x14ac:dyDescent="0.25">
      <c r="A19" s="72">
        <v>18</v>
      </c>
      <c r="B19" s="101" t="s">
        <v>220</v>
      </c>
      <c r="C19" s="62" t="s">
        <v>1087</v>
      </c>
      <c r="D19" s="62" t="s">
        <v>1289</v>
      </c>
      <c r="E19" s="62" t="s">
        <v>1077</v>
      </c>
      <c r="F19" s="62" t="s">
        <v>1915</v>
      </c>
      <c r="G19" s="102" t="s">
        <v>1607</v>
      </c>
      <c r="H19" s="101" t="s">
        <v>1916</v>
      </c>
      <c r="I19" s="103">
        <f t="shared" si="0"/>
        <v>4206000</v>
      </c>
      <c r="J19" s="103">
        <f t="shared" si="1"/>
        <v>4206000</v>
      </c>
      <c r="K19" s="104">
        <v>4.2060000000000004</v>
      </c>
      <c r="L19" s="103">
        <f t="shared" si="2"/>
        <v>4206000</v>
      </c>
      <c r="M19" s="103">
        <f t="shared" si="3"/>
        <v>4206000</v>
      </c>
      <c r="N19" s="104">
        <v>4.2060000000000004</v>
      </c>
      <c r="O19" s="103">
        <f t="shared" si="4"/>
        <v>420600</v>
      </c>
      <c r="P19" s="103">
        <f t="shared" si="5"/>
        <v>420600</v>
      </c>
      <c r="Q19" s="104">
        <v>0.42059999999999997</v>
      </c>
      <c r="R19" s="105">
        <f t="shared" si="7"/>
        <v>3364800</v>
      </c>
      <c r="S19" s="103">
        <f t="shared" si="8"/>
        <v>3364800</v>
      </c>
      <c r="T19" s="102">
        <v>3.3647999999999998</v>
      </c>
      <c r="U19" s="105">
        <f t="shared" si="6"/>
        <v>3785400</v>
      </c>
      <c r="V19" s="106"/>
    </row>
    <row r="20" spans="1:22" x14ac:dyDescent="0.25">
      <c r="A20" s="72">
        <v>19</v>
      </c>
      <c r="B20" s="101" t="s">
        <v>930</v>
      </c>
      <c r="C20" s="62" t="s">
        <v>1072</v>
      </c>
      <c r="D20" s="62" t="s">
        <v>1325</v>
      </c>
      <c r="E20" s="62" t="s">
        <v>1077</v>
      </c>
      <c r="F20" s="62" t="s">
        <v>1917</v>
      </c>
      <c r="G20" s="102" t="s">
        <v>1607</v>
      </c>
      <c r="H20" s="101" t="s">
        <v>1918</v>
      </c>
      <c r="I20" s="103">
        <f t="shared" si="0"/>
        <v>660000</v>
      </c>
      <c r="J20" s="103">
        <f t="shared" si="1"/>
        <v>660000</v>
      </c>
      <c r="K20" s="104">
        <v>0.66</v>
      </c>
      <c r="L20" s="103">
        <f t="shared" si="2"/>
        <v>524000</v>
      </c>
      <c r="M20" s="103">
        <f t="shared" si="3"/>
        <v>524000</v>
      </c>
      <c r="N20" s="104">
        <v>0.52400000000000002</v>
      </c>
      <c r="O20" s="103">
        <f t="shared" si="4"/>
        <v>52400</v>
      </c>
      <c r="P20" s="103">
        <f t="shared" si="5"/>
        <v>52400</v>
      </c>
      <c r="Q20" s="104">
        <v>5.2400000000000002E-2</v>
      </c>
      <c r="R20" s="105">
        <f t="shared" si="7"/>
        <v>419200</v>
      </c>
      <c r="S20" s="103">
        <f t="shared" si="8"/>
        <v>419200</v>
      </c>
      <c r="T20" s="102">
        <v>0.41920000000000002</v>
      </c>
      <c r="U20" s="105">
        <f t="shared" si="6"/>
        <v>471600</v>
      </c>
      <c r="V20" s="106"/>
    </row>
    <row r="21" spans="1:22" x14ac:dyDescent="0.25">
      <c r="A21" s="72">
        <v>20</v>
      </c>
      <c r="B21" s="101" t="s">
        <v>253</v>
      </c>
      <c r="C21" s="62" t="s">
        <v>1087</v>
      </c>
      <c r="D21" s="62" t="s">
        <v>1122</v>
      </c>
      <c r="E21" s="62" t="s">
        <v>1123</v>
      </c>
      <c r="F21" s="62" t="s">
        <v>1919</v>
      </c>
      <c r="G21" s="102" t="s">
        <v>1607</v>
      </c>
      <c r="H21" s="101" t="s">
        <v>1920</v>
      </c>
      <c r="I21" s="103">
        <f t="shared" si="0"/>
        <v>410000</v>
      </c>
      <c r="J21" s="103">
        <f t="shared" si="1"/>
        <v>410000</v>
      </c>
      <c r="K21" s="104">
        <v>0.41</v>
      </c>
      <c r="L21" s="103">
        <f t="shared" si="2"/>
        <v>410000</v>
      </c>
      <c r="M21" s="103">
        <f t="shared" si="3"/>
        <v>410000</v>
      </c>
      <c r="N21" s="104">
        <v>0.41</v>
      </c>
      <c r="O21" s="103">
        <f t="shared" si="4"/>
        <v>41000</v>
      </c>
      <c r="P21" s="103">
        <f t="shared" si="5"/>
        <v>41000</v>
      </c>
      <c r="Q21" s="104">
        <v>4.1000000000000002E-2</v>
      </c>
      <c r="R21" s="105">
        <f t="shared" si="7"/>
        <v>328000</v>
      </c>
      <c r="S21" s="103">
        <f t="shared" si="8"/>
        <v>328000</v>
      </c>
      <c r="T21" s="102">
        <v>0.32800000000000001</v>
      </c>
      <c r="U21" s="105">
        <f t="shared" si="6"/>
        <v>369000</v>
      </c>
      <c r="V21" s="106"/>
    </row>
    <row r="22" spans="1:22" x14ac:dyDescent="0.25">
      <c r="A22" s="72">
        <v>21</v>
      </c>
      <c r="B22" s="101" t="s">
        <v>253</v>
      </c>
      <c r="C22" s="62" t="s">
        <v>1087</v>
      </c>
      <c r="D22" s="62" t="s">
        <v>1122</v>
      </c>
      <c r="E22" s="62" t="s">
        <v>1123</v>
      </c>
      <c r="F22" s="62" t="s">
        <v>1921</v>
      </c>
      <c r="G22" s="102" t="s">
        <v>1607</v>
      </c>
      <c r="H22" s="101" t="s">
        <v>1922</v>
      </c>
      <c r="I22" s="103">
        <f t="shared" si="0"/>
        <v>177000</v>
      </c>
      <c r="J22" s="103">
        <f t="shared" si="1"/>
        <v>177000</v>
      </c>
      <c r="K22" s="104">
        <v>0.17699999999999999</v>
      </c>
      <c r="L22" s="103">
        <f t="shared" si="2"/>
        <v>177000</v>
      </c>
      <c r="M22" s="103">
        <f t="shared" si="3"/>
        <v>177000</v>
      </c>
      <c r="N22" s="104">
        <v>0.17699999999999999</v>
      </c>
      <c r="O22" s="103">
        <f t="shared" si="4"/>
        <v>17700</v>
      </c>
      <c r="P22" s="103">
        <f t="shared" si="5"/>
        <v>17700</v>
      </c>
      <c r="Q22" s="104">
        <v>1.77E-2</v>
      </c>
      <c r="R22" s="105">
        <f t="shared" si="7"/>
        <v>141600</v>
      </c>
      <c r="S22" s="103">
        <f t="shared" si="8"/>
        <v>141600</v>
      </c>
      <c r="T22" s="102">
        <v>0.1416</v>
      </c>
      <c r="U22" s="105">
        <f t="shared" si="6"/>
        <v>159300</v>
      </c>
      <c r="V22" s="106"/>
    </row>
    <row r="23" spans="1:22" x14ac:dyDescent="0.25">
      <c r="A23" s="72">
        <v>22</v>
      </c>
      <c r="B23" s="101" t="s">
        <v>253</v>
      </c>
      <c r="C23" s="62" t="s">
        <v>1087</v>
      </c>
      <c r="D23" s="62" t="s">
        <v>1122</v>
      </c>
      <c r="E23" s="62" t="s">
        <v>1123</v>
      </c>
      <c r="F23" s="62" t="s">
        <v>1923</v>
      </c>
      <c r="G23" s="102" t="s">
        <v>1607</v>
      </c>
      <c r="H23" s="101" t="s">
        <v>1924</v>
      </c>
      <c r="I23" s="103">
        <f t="shared" si="0"/>
        <v>265000</v>
      </c>
      <c r="J23" s="103">
        <f t="shared" si="1"/>
        <v>265000</v>
      </c>
      <c r="K23" s="104">
        <v>0.26500000000000001</v>
      </c>
      <c r="L23" s="103">
        <f t="shared" si="2"/>
        <v>265000</v>
      </c>
      <c r="M23" s="103">
        <f t="shared" si="3"/>
        <v>265000</v>
      </c>
      <c r="N23" s="104">
        <v>0.26500000000000001</v>
      </c>
      <c r="O23" s="103">
        <f t="shared" si="4"/>
        <v>26500</v>
      </c>
      <c r="P23" s="103">
        <f t="shared" si="5"/>
        <v>26500</v>
      </c>
      <c r="Q23" s="104">
        <v>2.6499999999999999E-2</v>
      </c>
      <c r="R23" s="105">
        <f t="shared" si="7"/>
        <v>212000</v>
      </c>
      <c r="S23" s="103">
        <f t="shared" si="8"/>
        <v>212000</v>
      </c>
      <c r="T23" s="102">
        <v>0.21199999999999999</v>
      </c>
      <c r="U23" s="105">
        <f t="shared" si="6"/>
        <v>238500</v>
      </c>
      <c r="V23" s="106"/>
    </row>
    <row r="24" spans="1:22" x14ac:dyDescent="0.25">
      <c r="A24" s="72">
        <v>23</v>
      </c>
      <c r="B24" s="101" t="s">
        <v>263</v>
      </c>
      <c r="C24" s="62" t="s">
        <v>1087</v>
      </c>
      <c r="D24" s="62" t="s">
        <v>1197</v>
      </c>
      <c r="E24" s="62" t="s">
        <v>1077</v>
      </c>
      <c r="F24" s="62" t="s">
        <v>1925</v>
      </c>
      <c r="G24" s="102" t="s">
        <v>1607</v>
      </c>
      <c r="H24" s="101" t="s">
        <v>1926</v>
      </c>
      <c r="I24" s="103">
        <f t="shared" si="0"/>
        <v>1470000</v>
      </c>
      <c r="J24" s="103">
        <f t="shared" si="1"/>
        <v>1470000</v>
      </c>
      <c r="K24" s="104">
        <v>1.47</v>
      </c>
      <c r="L24" s="103">
        <f t="shared" si="2"/>
        <v>1470000</v>
      </c>
      <c r="M24" s="103">
        <f t="shared" si="3"/>
        <v>1470000</v>
      </c>
      <c r="N24" s="104">
        <v>1.47</v>
      </c>
      <c r="O24" s="103">
        <f t="shared" si="4"/>
        <v>147000</v>
      </c>
      <c r="P24" s="103">
        <f t="shared" si="5"/>
        <v>147000</v>
      </c>
      <c r="Q24" s="104">
        <v>0.14699999999999999</v>
      </c>
      <c r="R24" s="105">
        <f t="shared" si="7"/>
        <v>1176000</v>
      </c>
      <c r="S24" s="103">
        <f t="shared" si="8"/>
        <v>1176000</v>
      </c>
      <c r="T24" s="102">
        <v>1.1759999999999999</v>
      </c>
      <c r="U24" s="105">
        <f t="shared" si="6"/>
        <v>1323000</v>
      </c>
      <c r="V24" s="106"/>
    </row>
    <row r="25" spans="1:22" x14ac:dyDescent="0.25">
      <c r="A25" s="72">
        <v>24</v>
      </c>
      <c r="B25" s="101" t="s">
        <v>263</v>
      </c>
      <c r="C25" s="62" t="s">
        <v>1087</v>
      </c>
      <c r="D25" s="62" t="s">
        <v>1197</v>
      </c>
      <c r="E25" s="62" t="s">
        <v>1123</v>
      </c>
      <c r="F25" s="62" t="s">
        <v>1927</v>
      </c>
      <c r="G25" s="102" t="s">
        <v>1607</v>
      </c>
      <c r="H25" s="101" t="s">
        <v>1928</v>
      </c>
      <c r="I25" s="103">
        <f t="shared" si="0"/>
        <v>956600</v>
      </c>
      <c r="J25" s="103">
        <f t="shared" si="1"/>
        <v>956600</v>
      </c>
      <c r="K25" s="104">
        <v>0.95660000000000001</v>
      </c>
      <c r="L25" s="103">
        <f t="shared" si="2"/>
        <v>956600</v>
      </c>
      <c r="M25" s="103">
        <f t="shared" si="3"/>
        <v>956600</v>
      </c>
      <c r="N25" s="104">
        <v>0.95660000000000001</v>
      </c>
      <c r="O25" s="103">
        <f t="shared" si="4"/>
        <v>95700</v>
      </c>
      <c r="P25" s="103">
        <f t="shared" si="5"/>
        <v>95660</v>
      </c>
      <c r="Q25" s="104">
        <v>9.5659999999999995E-2</v>
      </c>
      <c r="R25" s="105">
        <f t="shared" si="7"/>
        <v>765300</v>
      </c>
      <c r="S25" s="103">
        <f t="shared" si="8"/>
        <v>765280</v>
      </c>
      <c r="T25" s="102">
        <v>0.76527999999999996</v>
      </c>
      <c r="U25" s="105">
        <f t="shared" si="6"/>
        <v>861000</v>
      </c>
      <c r="V25" s="106"/>
    </row>
    <row r="26" spans="1:22" x14ac:dyDescent="0.25">
      <c r="A26" s="72">
        <v>25</v>
      </c>
      <c r="B26" s="101" t="s">
        <v>293</v>
      </c>
      <c r="C26" s="62" t="s">
        <v>1087</v>
      </c>
      <c r="D26" s="62" t="s">
        <v>1181</v>
      </c>
      <c r="E26" s="62" t="s">
        <v>1074</v>
      </c>
      <c r="F26" s="62" t="s">
        <v>1929</v>
      </c>
      <c r="G26" s="102" t="s">
        <v>1607</v>
      </c>
      <c r="H26" s="101" t="s">
        <v>1608</v>
      </c>
      <c r="I26" s="103">
        <f t="shared" si="0"/>
        <v>22000</v>
      </c>
      <c r="J26" s="103">
        <f t="shared" si="1"/>
        <v>22000</v>
      </c>
      <c r="K26" s="104">
        <v>2.1999999999999999E-2</v>
      </c>
      <c r="L26" s="103">
        <f t="shared" si="2"/>
        <v>22000</v>
      </c>
      <c r="M26" s="103">
        <f t="shared" si="3"/>
        <v>22000</v>
      </c>
      <c r="N26" s="104">
        <v>2.1999999999999999E-2</v>
      </c>
      <c r="O26" s="103">
        <f t="shared" si="4"/>
        <v>18700</v>
      </c>
      <c r="P26" s="103">
        <f t="shared" si="5"/>
        <v>18700</v>
      </c>
      <c r="Q26" s="104">
        <v>1.8700000000000001E-2</v>
      </c>
      <c r="R26" s="105"/>
      <c r="S26" s="103"/>
      <c r="T26" s="107"/>
      <c r="U26" s="105">
        <f t="shared" si="6"/>
        <v>18700</v>
      </c>
      <c r="V26" s="106"/>
    </row>
    <row r="27" spans="1:22" ht="30" x14ac:dyDescent="0.25">
      <c r="A27" s="72">
        <v>26</v>
      </c>
      <c r="B27" s="101" t="s">
        <v>293</v>
      </c>
      <c r="C27" s="62" t="s">
        <v>1087</v>
      </c>
      <c r="D27" s="62" t="s">
        <v>1181</v>
      </c>
      <c r="E27" s="62" t="s">
        <v>1237</v>
      </c>
      <c r="F27" s="62" t="s">
        <v>1930</v>
      </c>
      <c r="G27" s="102" t="s">
        <v>1607</v>
      </c>
      <c r="H27" s="40" t="s">
        <v>1931</v>
      </c>
      <c r="I27" s="103">
        <f t="shared" si="0"/>
        <v>454000</v>
      </c>
      <c r="J27" s="103">
        <f t="shared" si="1"/>
        <v>454000</v>
      </c>
      <c r="K27" s="104">
        <v>0.45400000000000001</v>
      </c>
      <c r="L27" s="103">
        <f t="shared" si="2"/>
        <v>454000</v>
      </c>
      <c r="M27" s="103">
        <f t="shared" si="3"/>
        <v>454000</v>
      </c>
      <c r="N27" s="104">
        <v>0.45400000000000001</v>
      </c>
      <c r="O27" s="103">
        <f t="shared" si="4"/>
        <v>385900</v>
      </c>
      <c r="P27" s="103">
        <f t="shared" si="5"/>
        <v>385900</v>
      </c>
      <c r="Q27" s="104">
        <v>0.38590000000000002</v>
      </c>
      <c r="R27" s="105"/>
      <c r="S27" s="103"/>
      <c r="T27" s="102"/>
      <c r="U27" s="105">
        <f t="shared" si="6"/>
        <v>385900</v>
      </c>
      <c r="V27" s="106"/>
    </row>
    <row r="28" spans="1:22" x14ac:dyDescent="0.25">
      <c r="A28" s="72">
        <v>27</v>
      </c>
      <c r="B28" s="101" t="s">
        <v>299</v>
      </c>
      <c r="C28" s="62" t="s">
        <v>1087</v>
      </c>
      <c r="D28" s="62" t="s">
        <v>1289</v>
      </c>
      <c r="E28" s="62" t="s">
        <v>1123</v>
      </c>
      <c r="F28" s="62" t="s">
        <v>1932</v>
      </c>
      <c r="G28" s="102" t="s">
        <v>1607</v>
      </c>
      <c r="H28" s="101" t="s">
        <v>1933</v>
      </c>
      <c r="I28" s="103">
        <f t="shared" si="0"/>
        <v>700000</v>
      </c>
      <c r="J28" s="103">
        <f t="shared" si="1"/>
        <v>700000</v>
      </c>
      <c r="K28" s="104">
        <v>0.7</v>
      </c>
      <c r="L28" s="103">
        <f t="shared" si="2"/>
        <v>700000</v>
      </c>
      <c r="M28" s="103">
        <f t="shared" si="3"/>
        <v>700000</v>
      </c>
      <c r="N28" s="104">
        <v>0.7</v>
      </c>
      <c r="O28" s="103">
        <f t="shared" si="4"/>
        <v>70000</v>
      </c>
      <c r="P28" s="103">
        <f t="shared" si="5"/>
        <v>70000</v>
      </c>
      <c r="Q28" s="104">
        <v>7.0000000000000007E-2</v>
      </c>
      <c r="R28" s="105">
        <f t="shared" ref="R28:R34" si="9">ROUND(S28,-2)</f>
        <v>560000</v>
      </c>
      <c r="S28" s="103">
        <f t="shared" ref="S28:S34" si="10">T28*1000000</f>
        <v>560000</v>
      </c>
      <c r="T28" s="102">
        <v>0.56000000000000005</v>
      </c>
      <c r="U28" s="105">
        <f t="shared" si="6"/>
        <v>630000</v>
      </c>
      <c r="V28" s="106"/>
    </row>
    <row r="29" spans="1:22" x14ac:dyDescent="0.25">
      <c r="A29" s="72">
        <v>28</v>
      </c>
      <c r="B29" s="101" t="s">
        <v>303</v>
      </c>
      <c r="C29" s="62" t="s">
        <v>1092</v>
      </c>
      <c r="D29" s="62" t="s">
        <v>1107</v>
      </c>
      <c r="E29" s="62" t="s">
        <v>1077</v>
      </c>
      <c r="F29" s="62" t="s">
        <v>1934</v>
      </c>
      <c r="G29" s="102" t="s">
        <v>1607</v>
      </c>
      <c r="H29" s="101" t="s">
        <v>1935</v>
      </c>
      <c r="I29" s="103">
        <f t="shared" si="0"/>
        <v>1100000</v>
      </c>
      <c r="J29" s="103">
        <f t="shared" si="1"/>
        <v>1100000</v>
      </c>
      <c r="K29" s="104">
        <v>1.1000000000000001</v>
      </c>
      <c r="L29" s="103">
        <f t="shared" si="2"/>
        <v>1100000</v>
      </c>
      <c r="M29" s="103">
        <f t="shared" si="3"/>
        <v>1100000</v>
      </c>
      <c r="N29" s="104">
        <v>1.1000000000000001</v>
      </c>
      <c r="O29" s="103">
        <f t="shared" si="4"/>
        <v>55000</v>
      </c>
      <c r="P29" s="103">
        <f t="shared" si="5"/>
        <v>55000</v>
      </c>
      <c r="Q29" s="104">
        <v>5.5E-2</v>
      </c>
      <c r="R29" s="105">
        <f t="shared" si="9"/>
        <v>990000</v>
      </c>
      <c r="S29" s="103">
        <f t="shared" si="10"/>
        <v>990000</v>
      </c>
      <c r="T29" s="102">
        <v>0.99</v>
      </c>
      <c r="U29" s="105">
        <f t="shared" si="6"/>
        <v>1045000</v>
      </c>
      <c r="V29" s="106"/>
    </row>
    <row r="30" spans="1:22" x14ac:dyDescent="0.25">
      <c r="A30" s="72">
        <v>29</v>
      </c>
      <c r="B30" s="101" t="s">
        <v>325</v>
      </c>
      <c r="C30" s="62" t="s">
        <v>1087</v>
      </c>
      <c r="D30" s="62" t="s">
        <v>1289</v>
      </c>
      <c r="E30" s="62" t="s">
        <v>1077</v>
      </c>
      <c r="F30" s="62" t="s">
        <v>1936</v>
      </c>
      <c r="G30" s="102" t="s">
        <v>1607</v>
      </c>
      <c r="H30" s="101" t="s">
        <v>1937</v>
      </c>
      <c r="I30" s="103">
        <f t="shared" si="0"/>
        <v>443200</v>
      </c>
      <c r="J30" s="103">
        <f t="shared" si="1"/>
        <v>443200</v>
      </c>
      <c r="K30" s="104">
        <v>0.44319999999999998</v>
      </c>
      <c r="L30" s="103">
        <f t="shared" si="2"/>
        <v>443200</v>
      </c>
      <c r="M30" s="103">
        <f t="shared" si="3"/>
        <v>443200</v>
      </c>
      <c r="N30" s="104">
        <v>0.44319999999999998</v>
      </c>
      <c r="O30" s="103">
        <f t="shared" si="4"/>
        <v>44300</v>
      </c>
      <c r="P30" s="103">
        <f t="shared" si="5"/>
        <v>44320</v>
      </c>
      <c r="Q30" s="104">
        <v>4.4319999999999998E-2</v>
      </c>
      <c r="R30" s="105">
        <f t="shared" si="9"/>
        <v>354600</v>
      </c>
      <c r="S30" s="103">
        <f t="shared" si="10"/>
        <v>354560</v>
      </c>
      <c r="T30" s="102">
        <v>0.35455999999999999</v>
      </c>
      <c r="U30" s="105">
        <f t="shared" si="6"/>
        <v>398900</v>
      </c>
      <c r="V30" s="106"/>
    </row>
    <row r="31" spans="1:22" x14ac:dyDescent="0.25">
      <c r="A31" s="72">
        <v>30</v>
      </c>
      <c r="B31" s="101" t="s">
        <v>1445</v>
      </c>
      <c r="C31" s="62" t="s">
        <v>1092</v>
      </c>
      <c r="D31" s="62" t="s">
        <v>1293</v>
      </c>
      <c r="E31" s="62" t="s">
        <v>1938</v>
      </c>
      <c r="F31" s="62" t="s">
        <v>1939</v>
      </c>
      <c r="G31" s="102" t="s">
        <v>1607</v>
      </c>
      <c r="H31" s="101" t="s">
        <v>1940</v>
      </c>
      <c r="I31" s="103">
        <f t="shared" si="0"/>
        <v>81600</v>
      </c>
      <c r="J31" s="103">
        <f t="shared" si="1"/>
        <v>81600</v>
      </c>
      <c r="K31" s="104">
        <v>8.1600000000000006E-2</v>
      </c>
      <c r="L31" s="103">
        <f t="shared" si="2"/>
        <v>81600</v>
      </c>
      <c r="M31" s="103">
        <f t="shared" si="3"/>
        <v>81600</v>
      </c>
      <c r="N31" s="104">
        <v>8.1600000000000006E-2</v>
      </c>
      <c r="O31" s="103">
        <f t="shared" si="4"/>
        <v>8200</v>
      </c>
      <c r="P31" s="103">
        <f t="shared" si="5"/>
        <v>8160.0000000000009</v>
      </c>
      <c r="Q31" s="104">
        <f>N31*0.1</f>
        <v>8.1600000000000006E-3</v>
      </c>
      <c r="R31" s="105">
        <f t="shared" si="9"/>
        <v>65300</v>
      </c>
      <c r="S31" s="103">
        <f t="shared" si="10"/>
        <v>65280.000000000007</v>
      </c>
      <c r="T31" s="107">
        <f>N31*0.8</f>
        <v>6.5280000000000005E-2</v>
      </c>
      <c r="U31" s="105">
        <f t="shared" si="6"/>
        <v>73500</v>
      </c>
      <c r="V31" s="106"/>
    </row>
    <row r="32" spans="1:22" x14ac:dyDescent="0.25">
      <c r="A32" s="72">
        <v>31</v>
      </c>
      <c r="B32" s="101" t="s">
        <v>337</v>
      </c>
      <c r="C32" s="62" t="s">
        <v>1087</v>
      </c>
      <c r="D32" s="62" t="s">
        <v>1181</v>
      </c>
      <c r="E32" s="62" t="s">
        <v>1077</v>
      </c>
      <c r="F32" s="62" t="s">
        <v>1941</v>
      </c>
      <c r="G32" s="102" t="s">
        <v>1607</v>
      </c>
      <c r="H32" s="40" t="s">
        <v>1942</v>
      </c>
      <c r="I32" s="103">
        <f t="shared" si="0"/>
        <v>924600</v>
      </c>
      <c r="J32" s="103">
        <f t="shared" si="1"/>
        <v>924630</v>
      </c>
      <c r="K32" s="104">
        <v>0.92462999999999995</v>
      </c>
      <c r="L32" s="103">
        <f t="shared" si="2"/>
        <v>924600</v>
      </c>
      <c r="M32" s="103">
        <f t="shared" si="3"/>
        <v>924630</v>
      </c>
      <c r="N32" s="104">
        <v>0.92462999999999995</v>
      </c>
      <c r="O32" s="103">
        <f t="shared" si="4"/>
        <v>46200</v>
      </c>
      <c r="P32" s="103">
        <f t="shared" si="5"/>
        <v>46231.5</v>
      </c>
      <c r="Q32" s="104">
        <f>N32*0.05</f>
        <v>4.6231500000000002E-2</v>
      </c>
      <c r="R32" s="105">
        <f t="shared" si="9"/>
        <v>832200</v>
      </c>
      <c r="S32" s="103">
        <f t="shared" si="10"/>
        <v>832167</v>
      </c>
      <c r="T32" s="107">
        <f>N32*0.9</f>
        <v>0.83216699999999999</v>
      </c>
      <c r="U32" s="105">
        <f t="shared" si="6"/>
        <v>878400</v>
      </c>
      <c r="V32" s="106"/>
    </row>
    <row r="33" spans="1:22" x14ac:dyDescent="0.25">
      <c r="A33" s="72">
        <v>32</v>
      </c>
      <c r="B33" s="101" t="s">
        <v>359</v>
      </c>
      <c r="C33" s="62" t="s">
        <v>1087</v>
      </c>
      <c r="D33" s="62" t="s">
        <v>1470</v>
      </c>
      <c r="E33" s="62" t="s">
        <v>1135</v>
      </c>
      <c r="F33" s="62" t="s">
        <v>1943</v>
      </c>
      <c r="G33" s="102" t="s">
        <v>1607</v>
      </c>
      <c r="H33" s="101" t="s">
        <v>1944</v>
      </c>
      <c r="I33" s="103">
        <f t="shared" si="0"/>
        <v>172200</v>
      </c>
      <c r="J33" s="103">
        <f t="shared" si="1"/>
        <v>172200</v>
      </c>
      <c r="K33" s="104">
        <v>0.17219999999999999</v>
      </c>
      <c r="L33" s="103">
        <f t="shared" si="2"/>
        <v>172200</v>
      </c>
      <c r="M33" s="103">
        <f t="shared" si="3"/>
        <v>172200</v>
      </c>
      <c r="N33" s="104">
        <v>0.17219999999999999</v>
      </c>
      <c r="O33" s="103">
        <f t="shared" si="4"/>
        <v>17200</v>
      </c>
      <c r="P33" s="103">
        <f t="shared" si="5"/>
        <v>17220</v>
      </c>
      <c r="Q33" s="104">
        <v>1.7219999999999999E-2</v>
      </c>
      <c r="R33" s="105">
        <f t="shared" si="9"/>
        <v>137800</v>
      </c>
      <c r="S33" s="103">
        <f t="shared" si="10"/>
        <v>137760</v>
      </c>
      <c r="T33" s="102">
        <v>0.13775999999999999</v>
      </c>
      <c r="U33" s="105">
        <f t="shared" si="6"/>
        <v>155000</v>
      </c>
      <c r="V33" s="106"/>
    </row>
    <row r="34" spans="1:22" x14ac:dyDescent="0.25">
      <c r="A34" s="72">
        <v>33</v>
      </c>
      <c r="B34" s="101" t="s">
        <v>359</v>
      </c>
      <c r="C34" s="62" t="s">
        <v>1087</v>
      </c>
      <c r="D34" s="62" t="s">
        <v>1470</v>
      </c>
      <c r="E34" s="62" t="s">
        <v>1331</v>
      </c>
      <c r="F34" s="62" t="s">
        <v>1945</v>
      </c>
      <c r="G34" s="102" t="s">
        <v>1607</v>
      </c>
      <c r="H34" s="101" t="s">
        <v>1946</v>
      </c>
      <c r="I34" s="103">
        <f t="shared" si="0"/>
        <v>1900000</v>
      </c>
      <c r="J34" s="103">
        <f t="shared" si="1"/>
        <v>1900000</v>
      </c>
      <c r="K34" s="104">
        <v>1.9</v>
      </c>
      <c r="L34" s="103">
        <f t="shared" si="2"/>
        <v>1200000</v>
      </c>
      <c r="M34" s="103">
        <f t="shared" si="3"/>
        <v>1200000</v>
      </c>
      <c r="N34" s="104">
        <v>1.2</v>
      </c>
      <c r="O34" s="103">
        <f t="shared" si="4"/>
        <v>120000</v>
      </c>
      <c r="P34" s="103">
        <f t="shared" si="5"/>
        <v>120000</v>
      </c>
      <c r="Q34" s="104">
        <v>0.12</v>
      </c>
      <c r="R34" s="105">
        <f t="shared" si="9"/>
        <v>960000</v>
      </c>
      <c r="S34" s="103">
        <f t="shared" si="10"/>
        <v>960000</v>
      </c>
      <c r="T34" s="102">
        <v>0.96</v>
      </c>
      <c r="U34" s="105">
        <f t="shared" si="6"/>
        <v>1080000</v>
      </c>
      <c r="V34" s="106"/>
    </row>
    <row r="35" spans="1:22" x14ac:dyDescent="0.25">
      <c r="A35" s="72">
        <v>34</v>
      </c>
      <c r="B35" s="101" t="s">
        <v>359</v>
      </c>
      <c r="C35" s="62" t="s">
        <v>1087</v>
      </c>
      <c r="D35" s="62" t="s">
        <v>1470</v>
      </c>
      <c r="E35" s="62" t="s">
        <v>1129</v>
      </c>
      <c r="F35" s="62" t="s">
        <v>1947</v>
      </c>
      <c r="G35" s="102" t="s">
        <v>1607</v>
      </c>
      <c r="H35" s="101" t="s">
        <v>1948</v>
      </c>
      <c r="I35" s="103">
        <f t="shared" si="0"/>
        <v>110000</v>
      </c>
      <c r="J35" s="103">
        <f t="shared" si="1"/>
        <v>110000</v>
      </c>
      <c r="K35" s="104">
        <v>0.11</v>
      </c>
      <c r="L35" s="103">
        <f t="shared" si="2"/>
        <v>110000</v>
      </c>
      <c r="M35" s="103">
        <f t="shared" si="3"/>
        <v>110000</v>
      </c>
      <c r="N35" s="104">
        <v>0.11</v>
      </c>
      <c r="O35" s="103">
        <f t="shared" si="4"/>
        <v>88000</v>
      </c>
      <c r="P35" s="103">
        <f t="shared" si="5"/>
        <v>88000</v>
      </c>
      <c r="Q35" s="104">
        <v>8.7999999999999995E-2</v>
      </c>
      <c r="R35" s="105"/>
      <c r="S35" s="103"/>
      <c r="T35" s="107"/>
      <c r="U35" s="105">
        <f t="shared" si="6"/>
        <v>88000</v>
      </c>
      <c r="V35" s="106"/>
    </row>
    <row r="36" spans="1:22" x14ac:dyDescent="0.25">
      <c r="A36" s="72">
        <v>35</v>
      </c>
      <c r="B36" s="101" t="s">
        <v>359</v>
      </c>
      <c r="C36" s="62" t="s">
        <v>1087</v>
      </c>
      <c r="D36" s="62" t="s">
        <v>1470</v>
      </c>
      <c r="E36" s="62" t="s">
        <v>1129</v>
      </c>
      <c r="F36" s="62" t="s">
        <v>1949</v>
      </c>
      <c r="G36" s="102" t="s">
        <v>1607</v>
      </c>
      <c r="H36" s="101" t="s">
        <v>1950</v>
      </c>
      <c r="I36" s="103">
        <f t="shared" si="0"/>
        <v>120000</v>
      </c>
      <c r="J36" s="103">
        <f t="shared" si="1"/>
        <v>120000</v>
      </c>
      <c r="K36" s="104">
        <v>0.12</v>
      </c>
      <c r="L36" s="103">
        <f t="shared" si="2"/>
        <v>120000</v>
      </c>
      <c r="M36" s="103">
        <f t="shared" si="3"/>
        <v>120000</v>
      </c>
      <c r="N36" s="104">
        <v>0.12</v>
      </c>
      <c r="O36" s="103">
        <f t="shared" si="4"/>
        <v>12000</v>
      </c>
      <c r="P36" s="103">
        <f t="shared" si="5"/>
        <v>12000</v>
      </c>
      <c r="Q36" s="104">
        <v>1.2E-2</v>
      </c>
      <c r="R36" s="105">
        <f>ROUND(S36,-2)</f>
        <v>96000</v>
      </c>
      <c r="S36" s="103">
        <f>T36*1000000</f>
        <v>96000</v>
      </c>
      <c r="T36" s="102">
        <v>9.6000000000000002E-2</v>
      </c>
      <c r="U36" s="105">
        <f t="shared" si="6"/>
        <v>108000</v>
      </c>
      <c r="V36" s="106"/>
    </row>
    <row r="37" spans="1:22" x14ac:dyDescent="0.25">
      <c r="A37" s="72">
        <v>36</v>
      </c>
      <c r="B37" s="101" t="s">
        <v>359</v>
      </c>
      <c r="C37" s="62" t="s">
        <v>1087</v>
      </c>
      <c r="D37" s="62" t="s">
        <v>1470</v>
      </c>
      <c r="E37" s="62" t="s">
        <v>1129</v>
      </c>
      <c r="F37" s="62" t="s">
        <v>1951</v>
      </c>
      <c r="G37" s="102" t="s">
        <v>1607</v>
      </c>
      <c r="H37" s="101" t="s">
        <v>1952</v>
      </c>
      <c r="I37" s="103">
        <f t="shared" si="0"/>
        <v>290000</v>
      </c>
      <c r="J37" s="103">
        <f t="shared" si="1"/>
        <v>290000</v>
      </c>
      <c r="K37" s="104">
        <v>0.28999999999999998</v>
      </c>
      <c r="L37" s="103">
        <f t="shared" si="2"/>
        <v>290000</v>
      </c>
      <c r="M37" s="103">
        <f t="shared" si="3"/>
        <v>290000</v>
      </c>
      <c r="N37" s="104">
        <v>0.28999999999999998</v>
      </c>
      <c r="O37" s="103">
        <f t="shared" si="4"/>
        <v>232000</v>
      </c>
      <c r="P37" s="103">
        <f t="shared" si="5"/>
        <v>232000</v>
      </c>
      <c r="Q37" s="104">
        <v>0.23200000000000001</v>
      </c>
      <c r="R37" s="105"/>
      <c r="S37" s="103"/>
      <c r="T37" s="107"/>
      <c r="U37" s="105">
        <f t="shared" si="6"/>
        <v>232000</v>
      </c>
      <c r="V37" s="106"/>
    </row>
    <row r="38" spans="1:22" x14ac:dyDescent="0.25">
      <c r="A38" s="72">
        <v>37</v>
      </c>
      <c r="B38" s="101" t="s">
        <v>359</v>
      </c>
      <c r="C38" s="62" t="s">
        <v>1087</v>
      </c>
      <c r="D38" s="62" t="s">
        <v>1470</v>
      </c>
      <c r="E38" s="62" t="s">
        <v>1077</v>
      </c>
      <c r="F38" s="62" t="s">
        <v>1953</v>
      </c>
      <c r="G38" s="102" t="s">
        <v>1607</v>
      </c>
      <c r="H38" s="101" t="s">
        <v>1954</v>
      </c>
      <c r="I38" s="103">
        <f t="shared" si="0"/>
        <v>2360000</v>
      </c>
      <c r="J38" s="103">
        <f t="shared" si="1"/>
        <v>2360000</v>
      </c>
      <c r="K38" s="104">
        <v>2.36</v>
      </c>
      <c r="L38" s="103">
        <f t="shared" si="2"/>
        <v>2360000</v>
      </c>
      <c r="M38" s="103">
        <f t="shared" si="3"/>
        <v>2360000</v>
      </c>
      <c r="N38" s="104">
        <v>2.36</v>
      </c>
      <c r="O38" s="103">
        <f t="shared" si="4"/>
        <v>236000</v>
      </c>
      <c r="P38" s="103">
        <f t="shared" si="5"/>
        <v>236000</v>
      </c>
      <c r="Q38" s="104">
        <v>0.23599999999999999</v>
      </c>
      <c r="R38" s="105">
        <f>ROUND(S38,-2)</f>
        <v>1888000</v>
      </c>
      <c r="S38" s="103">
        <f>T38*1000000</f>
        <v>1888000</v>
      </c>
      <c r="T38" s="102">
        <v>1.8879999999999999</v>
      </c>
      <c r="U38" s="105">
        <f t="shared" si="6"/>
        <v>2124000</v>
      </c>
      <c r="V38" s="106"/>
    </row>
    <row r="39" spans="1:22" x14ac:dyDescent="0.25">
      <c r="A39" s="72">
        <v>38</v>
      </c>
      <c r="B39" s="101" t="s">
        <v>359</v>
      </c>
      <c r="C39" s="62" t="s">
        <v>1087</v>
      </c>
      <c r="D39" s="62" t="s">
        <v>1470</v>
      </c>
      <c r="E39" s="62" t="s">
        <v>1123</v>
      </c>
      <c r="F39" s="62" t="s">
        <v>1955</v>
      </c>
      <c r="G39" s="102" t="s">
        <v>1607</v>
      </c>
      <c r="H39" s="101" t="s">
        <v>1956</v>
      </c>
      <c r="I39" s="103">
        <f t="shared" si="0"/>
        <v>130000</v>
      </c>
      <c r="J39" s="103">
        <f t="shared" si="1"/>
        <v>130000</v>
      </c>
      <c r="K39" s="104">
        <v>0.13</v>
      </c>
      <c r="L39" s="103">
        <f t="shared" si="2"/>
        <v>130000</v>
      </c>
      <c r="M39" s="103">
        <f t="shared" si="3"/>
        <v>130000</v>
      </c>
      <c r="N39" s="104">
        <v>0.13</v>
      </c>
      <c r="O39" s="103">
        <f t="shared" si="4"/>
        <v>13000</v>
      </c>
      <c r="P39" s="103">
        <f t="shared" si="5"/>
        <v>13000</v>
      </c>
      <c r="Q39" s="104">
        <v>1.2999999999999999E-2</v>
      </c>
      <c r="R39" s="105">
        <f>ROUND(S39,-2)</f>
        <v>104000</v>
      </c>
      <c r="S39" s="103">
        <f>T39*1000000</f>
        <v>104000</v>
      </c>
      <c r="T39" s="102">
        <v>0.104</v>
      </c>
      <c r="U39" s="105">
        <f t="shared" si="6"/>
        <v>117000</v>
      </c>
      <c r="V39" s="106"/>
    </row>
    <row r="40" spans="1:22" x14ac:dyDescent="0.25">
      <c r="A40" s="72">
        <v>39</v>
      </c>
      <c r="B40" s="101" t="s">
        <v>359</v>
      </c>
      <c r="C40" s="62" t="s">
        <v>1087</v>
      </c>
      <c r="D40" s="62" t="s">
        <v>1470</v>
      </c>
      <c r="E40" s="62" t="s">
        <v>1129</v>
      </c>
      <c r="F40" s="62" t="s">
        <v>1957</v>
      </c>
      <c r="G40" s="102" t="s">
        <v>1607</v>
      </c>
      <c r="H40" s="101" t="s">
        <v>1958</v>
      </c>
      <c r="I40" s="103">
        <f t="shared" si="0"/>
        <v>290000</v>
      </c>
      <c r="J40" s="103">
        <f t="shared" si="1"/>
        <v>290000</v>
      </c>
      <c r="K40" s="104">
        <v>0.28999999999999998</v>
      </c>
      <c r="L40" s="103">
        <f t="shared" si="2"/>
        <v>290000</v>
      </c>
      <c r="M40" s="103">
        <f t="shared" si="3"/>
        <v>290000</v>
      </c>
      <c r="N40" s="104">
        <v>0.28999999999999998</v>
      </c>
      <c r="O40" s="103">
        <f t="shared" si="4"/>
        <v>29000</v>
      </c>
      <c r="P40" s="103">
        <f t="shared" si="5"/>
        <v>29000</v>
      </c>
      <c r="Q40" s="104">
        <v>2.9000000000000001E-2</v>
      </c>
      <c r="R40" s="105">
        <f>ROUND(S40,-2)</f>
        <v>232000</v>
      </c>
      <c r="S40" s="103">
        <f>T40*1000000</f>
        <v>232000</v>
      </c>
      <c r="T40" s="102">
        <v>0.23200000000000001</v>
      </c>
      <c r="U40" s="105">
        <f t="shared" si="6"/>
        <v>261000</v>
      </c>
      <c r="V40" s="106"/>
    </row>
    <row r="41" spans="1:22" x14ac:dyDescent="0.25">
      <c r="A41" s="72">
        <v>40</v>
      </c>
      <c r="B41" s="101" t="s">
        <v>1959</v>
      </c>
      <c r="C41" s="62" t="s">
        <v>1081</v>
      </c>
      <c r="D41" s="62" t="s">
        <v>1960</v>
      </c>
      <c r="E41" s="62" t="s">
        <v>1961</v>
      </c>
      <c r="F41" s="62" t="s">
        <v>1962</v>
      </c>
      <c r="G41" s="102" t="s">
        <v>1607</v>
      </c>
      <c r="H41" s="101" t="s">
        <v>1963</v>
      </c>
      <c r="I41" s="103">
        <f t="shared" si="0"/>
        <v>100000</v>
      </c>
      <c r="J41" s="103">
        <f t="shared" si="1"/>
        <v>100000</v>
      </c>
      <c r="K41" s="104">
        <v>0.1</v>
      </c>
      <c r="L41" s="103">
        <f t="shared" si="2"/>
        <v>100000</v>
      </c>
      <c r="M41" s="103">
        <f t="shared" si="3"/>
        <v>100000</v>
      </c>
      <c r="N41" s="104">
        <v>0.1</v>
      </c>
      <c r="O41" s="103">
        <f t="shared" si="4"/>
        <v>85000</v>
      </c>
      <c r="P41" s="103">
        <f t="shared" si="5"/>
        <v>85000</v>
      </c>
      <c r="Q41" s="104">
        <v>8.5000000000000006E-2</v>
      </c>
      <c r="R41" s="105"/>
      <c r="S41" s="103"/>
      <c r="T41" s="107"/>
      <c r="U41" s="105">
        <f t="shared" si="6"/>
        <v>85000</v>
      </c>
      <c r="V41" s="106"/>
    </row>
    <row r="42" spans="1:22" x14ac:dyDescent="0.25">
      <c r="A42" s="72">
        <v>41</v>
      </c>
      <c r="B42" s="101" t="s">
        <v>455</v>
      </c>
      <c r="C42" s="62" t="s">
        <v>1087</v>
      </c>
      <c r="D42" s="62" t="s">
        <v>1122</v>
      </c>
      <c r="E42" s="62" t="s">
        <v>1077</v>
      </c>
      <c r="F42" s="62" t="s">
        <v>1964</v>
      </c>
      <c r="G42" s="102" t="s">
        <v>1607</v>
      </c>
      <c r="H42" s="101" t="s">
        <v>1965</v>
      </c>
      <c r="I42" s="103">
        <f t="shared" si="0"/>
        <v>447500</v>
      </c>
      <c r="J42" s="103">
        <f t="shared" si="1"/>
        <v>447500</v>
      </c>
      <c r="K42" s="104">
        <v>0.44750000000000001</v>
      </c>
      <c r="L42" s="103">
        <f t="shared" si="2"/>
        <v>447500</v>
      </c>
      <c r="M42" s="103">
        <f t="shared" si="3"/>
        <v>447500</v>
      </c>
      <c r="N42" s="104">
        <v>0.44750000000000001</v>
      </c>
      <c r="O42" s="103">
        <f t="shared" si="4"/>
        <v>44800</v>
      </c>
      <c r="P42" s="103">
        <f t="shared" si="5"/>
        <v>44750</v>
      </c>
      <c r="Q42" s="104">
        <v>4.4749999999999998E-2</v>
      </c>
      <c r="R42" s="105">
        <f t="shared" ref="R42:R48" si="11">ROUND(S42,-2)</f>
        <v>358000</v>
      </c>
      <c r="S42" s="103">
        <f t="shared" ref="S42:S48" si="12">T42*1000000</f>
        <v>358000</v>
      </c>
      <c r="T42" s="102">
        <v>0.35799999999999998</v>
      </c>
      <c r="U42" s="105">
        <f t="shared" si="6"/>
        <v>402800</v>
      </c>
      <c r="V42" s="106"/>
    </row>
    <row r="43" spans="1:22" x14ac:dyDescent="0.25">
      <c r="A43" s="72">
        <v>42</v>
      </c>
      <c r="B43" s="101" t="s">
        <v>464</v>
      </c>
      <c r="C43" s="62" t="s">
        <v>1087</v>
      </c>
      <c r="D43" s="62" t="s">
        <v>1289</v>
      </c>
      <c r="E43" s="62" t="s">
        <v>1126</v>
      </c>
      <c r="F43" s="62" t="s">
        <v>1966</v>
      </c>
      <c r="G43" s="102" t="s">
        <v>1607</v>
      </c>
      <c r="H43" s="101" t="s">
        <v>1967</v>
      </c>
      <c r="I43" s="103">
        <f t="shared" si="0"/>
        <v>45000</v>
      </c>
      <c r="J43" s="103">
        <f t="shared" si="1"/>
        <v>45000</v>
      </c>
      <c r="K43" s="104">
        <v>4.4999999999999998E-2</v>
      </c>
      <c r="L43" s="103">
        <f t="shared" si="2"/>
        <v>45000</v>
      </c>
      <c r="M43" s="103">
        <f t="shared" si="3"/>
        <v>45000</v>
      </c>
      <c r="N43" s="104">
        <v>4.4999999999999998E-2</v>
      </c>
      <c r="O43" s="103">
        <f t="shared" si="4"/>
        <v>4500</v>
      </c>
      <c r="P43" s="103">
        <f t="shared" si="5"/>
        <v>4500</v>
      </c>
      <c r="Q43" s="104">
        <v>4.4999999999999997E-3</v>
      </c>
      <c r="R43" s="105">
        <f t="shared" si="11"/>
        <v>36000</v>
      </c>
      <c r="S43" s="103">
        <f t="shared" si="12"/>
        <v>36000</v>
      </c>
      <c r="T43" s="102">
        <v>3.5999999999999997E-2</v>
      </c>
      <c r="U43" s="105">
        <f t="shared" si="6"/>
        <v>40500</v>
      </c>
      <c r="V43" s="106"/>
    </row>
    <row r="44" spans="1:22" x14ac:dyDescent="0.25">
      <c r="A44" s="72">
        <v>43</v>
      </c>
      <c r="B44" s="101" t="s">
        <v>489</v>
      </c>
      <c r="C44" s="62" t="s">
        <v>1092</v>
      </c>
      <c r="D44" s="62" t="s">
        <v>1107</v>
      </c>
      <c r="E44" s="62" t="s">
        <v>1077</v>
      </c>
      <c r="F44" s="62" t="s">
        <v>1968</v>
      </c>
      <c r="G44" s="102" t="s">
        <v>1607</v>
      </c>
      <c r="H44" s="101" t="s">
        <v>1969</v>
      </c>
      <c r="I44" s="103">
        <f t="shared" si="0"/>
        <v>115000</v>
      </c>
      <c r="J44" s="103">
        <f t="shared" si="1"/>
        <v>115000</v>
      </c>
      <c r="K44" s="104">
        <v>0.115</v>
      </c>
      <c r="L44" s="103">
        <f t="shared" si="2"/>
        <v>115000</v>
      </c>
      <c r="M44" s="103">
        <f t="shared" si="3"/>
        <v>115000</v>
      </c>
      <c r="N44" s="104">
        <v>0.115</v>
      </c>
      <c r="O44" s="103">
        <f t="shared" si="4"/>
        <v>5800</v>
      </c>
      <c r="P44" s="103">
        <f t="shared" si="5"/>
        <v>5750.0000000000009</v>
      </c>
      <c r="Q44" s="104">
        <f>N44*0.05</f>
        <v>5.7500000000000008E-3</v>
      </c>
      <c r="R44" s="105">
        <f t="shared" si="11"/>
        <v>103500</v>
      </c>
      <c r="S44" s="103">
        <f t="shared" si="12"/>
        <v>103500.00000000001</v>
      </c>
      <c r="T44" s="102">
        <f>N44*0.9</f>
        <v>0.10350000000000001</v>
      </c>
      <c r="U44" s="105">
        <f t="shared" si="6"/>
        <v>109300</v>
      </c>
      <c r="V44" s="106"/>
    </row>
    <row r="45" spans="1:22" ht="30" x14ac:dyDescent="0.25">
      <c r="A45" s="72">
        <v>44</v>
      </c>
      <c r="B45" s="101" t="s">
        <v>822</v>
      </c>
      <c r="C45" s="62" t="s">
        <v>1087</v>
      </c>
      <c r="D45" s="62" t="s">
        <v>1122</v>
      </c>
      <c r="E45" s="62" t="s">
        <v>1077</v>
      </c>
      <c r="F45" s="62" t="s">
        <v>1970</v>
      </c>
      <c r="G45" s="102" t="s">
        <v>1607</v>
      </c>
      <c r="H45" s="101" t="s">
        <v>1971</v>
      </c>
      <c r="I45" s="103">
        <f t="shared" si="0"/>
        <v>250000</v>
      </c>
      <c r="J45" s="103">
        <f t="shared" si="1"/>
        <v>250000</v>
      </c>
      <c r="K45" s="104">
        <v>0.25</v>
      </c>
      <c r="L45" s="103">
        <f t="shared" si="2"/>
        <v>250000</v>
      </c>
      <c r="M45" s="103">
        <f t="shared" si="3"/>
        <v>250000</v>
      </c>
      <c r="N45" s="104">
        <v>0.25</v>
      </c>
      <c r="O45" s="103">
        <f t="shared" si="4"/>
        <v>25000</v>
      </c>
      <c r="P45" s="103">
        <f t="shared" si="5"/>
        <v>25000</v>
      </c>
      <c r="Q45" s="104">
        <v>2.5000000000000001E-2</v>
      </c>
      <c r="R45" s="105">
        <f t="shared" si="11"/>
        <v>200000</v>
      </c>
      <c r="S45" s="103">
        <f t="shared" si="12"/>
        <v>200000</v>
      </c>
      <c r="T45" s="102">
        <v>0.2</v>
      </c>
      <c r="U45" s="105">
        <f t="shared" si="6"/>
        <v>225000</v>
      </c>
      <c r="V45" s="106"/>
    </row>
    <row r="46" spans="1:22" x14ac:dyDescent="0.25">
      <c r="A46" s="72">
        <v>45</v>
      </c>
      <c r="B46" s="101" t="s">
        <v>504</v>
      </c>
      <c r="C46" s="62" t="s">
        <v>1087</v>
      </c>
      <c r="D46" s="62" t="s">
        <v>1088</v>
      </c>
      <c r="E46" s="62" t="s">
        <v>1077</v>
      </c>
      <c r="F46" s="62" t="s">
        <v>1972</v>
      </c>
      <c r="G46" s="102" t="s">
        <v>1607</v>
      </c>
      <c r="H46" s="101" t="s">
        <v>1973</v>
      </c>
      <c r="I46" s="103">
        <f t="shared" si="0"/>
        <v>545000</v>
      </c>
      <c r="J46" s="103">
        <f t="shared" si="1"/>
        <v>545000</v>
      </c>
      <c r="K46" s="104">
        <v>0.54500000000000004</v>
      </c>
      <c r="L46" s="103">
        <f t="shared" si="2"/>
        <v>545000</v>
      </c>
      <c r="M46" s="103">
        <f t="shared" si="3"/>
        <v>545000</v>
      </c>
      <c r="N46" s="104">
        <v>0.54500000000000004</v>
      </c>
      <c r="O46" s="103">
        <f t="shared" si="4"/>
        <v>54500</v>
      </c>
      <c r="P46" s="103">
        <f t="shared" si="5"/>
        <v>54500</v>
      </c>
      <c r="Q46" s="104">
        <v>5.45E-2</v>
      </c>
      <c r="R46" s="105">
        <f t="shared" si="11"/>
        <v>436000</v>
      </c>
      <c r="S46" s="103">
        <f t="shared" si="12"/>
        <v>436000</v>
      </c>
      <c r="T46" s="102">
        <v>0.436</v>
      </c>
      <c r="U46" s="105">
        <f t="shared" si="6"/>
        <v>490500</v>
      </c>
      <c r="V46" s="106"/>
    </row>
    <row r="47" spans="1:22" x14ac:dyDescent="0.25">
      <c r="A47" s="72">
        <v>46</v>
      </c>
      <c r="B47" s="101" t="s">
        <v>504</v>
      </c>
      <c r="C47" s="62" t="s">
        <v>1087</v>
      </c>
      <c r="D47" s="62" t="s">
        <v>1088</v>
      </c>
      <c r="E47" s="62" t="s">
        <v>1077</v>
      </c>
      <c r="F47" s="62" t="s">
        <v>1974</v>
      </c>
      <c r="G47" s="102" t="s">
        <v>1607</v>
      </c>
      <c r="H47" s="101" t="s">
        <v>1975</v>
      </c>
      <c r="I47" s="103">
        <f t="shared" si="0"/>
        <v>280000</v>
      </c>
      <c r="J47" s="103">
        <f t="shared" si="1"/>
        <v>280000</v>
      </c>
      <c r="K47" s="104">
        <v>0.28000000000000003</v>
      </c>
      <c r="L47" s="103">
        <f t="shared" si="2"/>
        <v>280000</v>
      </c>
      <c r="M47" s="103">
        <f t="shared" si="3"/>
        <v>280000</v>
      </c>
      <c r="N47" s="104">
        <v>0.28000000000000003</v>
      </c>
      <c r="O47" s="103">
        <f t="shared" si="4"/>
        <v>28000</v>
      </c>
      <c r="P47" s="103">
        <f t="shared" si="5"/>
        <v>28000</v>
      </c>
      <c r="Q47" s="104">
        <v>2.8000000000000001E-2</v>
      </c>
      <c r="R47" s="105">
        <f t="shared" si="11"/>
        <v>224000</v>
      </c>
      <c r="S47" s="103">
        <f t="shared" si="12"/>
        <v>224000</v>
      </c>
      <c r="T47" s="102">
        <v>0.224</v>
      </c>
      <c r="U47" s="105">
        <f t="shared" si="6"/>
        <v>252000</v>
      </c>
      <c r="V47" s="106"/>
    </row>
    <row r="48" spans="1:22" ht="30" x14ac:dyDescent="0.25">
      <c r="A48" s="72">
        <v>47</v>
      </c>
      <c r="B48" s="101" t="s">
        <v>530</v>
      </c>
      <c r="C48" s="62" t="s">
        <v>1087</v>
      </c>
      <c r="D48" s="62" t="s">
        <v>1088</v>
      </c>
      <c r="E48" s="62" t="s">
        <v>1077</v>
      </c>
      <c r="F48" s="62" t="s">
        <v>1976</v>
      </c>
      <c r="G48" s="102" t="s">
        <v>1607</v>
      </c>
      <c r="H48" s="101" t="s">
        <v>1977</v>
      </c>
      <c r="I48" s="103">
        <f t="shared" si="0"/>
        <v>123800</v>
      </c>
      <c r="J48" s="103">
        <f t="shared" si="1"/>
        <v>123800</v>
      </c>
      <c r="K48" s="104">
        <v>0.12379999999999999</v>
      </c>
      <c r="L48" s="103">
        <f t="shared" si="2"/>
        <v>123800</v>
      </c>
      <c r="M48" s="103">
        <f t="shared" si="3"/>
        <v>123800</v>
      </c>
      <c r="N48" s="104">
        <v>0.12379999999999999</v>
      </c>
      <c r="O48" s="103">
        <f t="shared" si="4"/>
        <v>12400</v>
      </c>
      <c r="P48" s="103">
        <f t="shared" si="5"/>
        <v>12380</v>
      </c>
      <c r="Q48" s="104">
        <v>1.238E-2</v>
      </c>
      <c r="R48" s="105">
        <f t="shared" si="11"/>
        <v>99000</v>
      </c>
      <c r="S48" s="103">
        <f t="shared" si="12"/>
        <v>99040</v>
      </c>
      <c r="T48" s="102">
        <v>9.9040000000000003E-2</v>
      </c>
      <c r="U48" s="105">
        <f t="shared" si="6"/>
        <v>111400</v>
      </c>
      <c r="V48" s="106"/>
    </row>
    <row r="49" spans="1:22" x14ac:dyDescent="0.25">
      <c r="A49" s="72">
        <v>48</v>
      </c>
      <c r="B49" s="101" t="s">
        <v>1978</v>
      </c>
      <c r="C49" s="62" t="s">
        <v>1092</v>
      </c>
      <c r="D49" s="62" t="s">
        <v>1386</v>
      </c>
      <c r="E49" s="62" t="s">
        <v>1077</v>
      </c>
      <c r="F49" s="62" t="s">
        <v>1979</v>
      </c>
      <c r="G49" s="102" t="s">
        <v>1607</v>
      </c>
      <c r="H49" s="101" t="s">
        <v>1980</v>
      </c>
      <c r="I49" s="103">
        <f t="shared" si="0"/>
        <v>95000</v>
      </c>
      <c r="J49" s="103">
        <f t="shared" si="1"/>
        <v>95000</v>
      </c>
      <c r="K49" s="104">
        <v>9.5000000000000001E-2</v>
      </c>
      <c r="L49" s="103">
        <f t="shared" si="2"/>
        <v>95000</v>
      </c>
      <c r="M49" s="103">
        <f t="shared" si="3"/>
        <v>95000</v>
      </c>
      <c r="N49" s="104">
        <v>9.5000000000000001E-2</v>
      </c>
      <c r="O49" s="103">
        <f t="shared" si="4"/>
        <v>76000</v>
      </c>
      <c r="P49" s="103">
        <f t="shared" si="5"/>
        <v>76000.000000000015</v>
      </c>
      <c r="Q49" s="104">
        <f>N49*0.8</f>
        <v>7.6000000000000012E-2</v>
      </c>
      <c r="R49" s="105"/>
      <c r="S49" s="103"/>
      <c r="T49" s="102"/>
      <c r="U49" s="105">
        <f t="shared" si="6"/>
        <v>76000</v>
      </c>
      <c r="V49" s="106"/>
    </row>
    <row r="50" spans="1:22" s="51" customFormat="1" ht="30" x14ac:dyDescent="0.25">
      <c r="A50" s="72">
        <v>49</v>
      </c>
      <c r="B50" s="101" t="s">
        <v>851</v>
      </c>
      <c r="C50" s="62" t="s">
        <v>1087</v>
      </c>
      <c r="D50" s="62" t="s">
        <v>1289</v>
      </c>
      <c r="E50" s="62" t="s">
        <v>1077</v>
      </c>
      <c r="F50" s="62" t="s">
        <v>1981</v>
      </c>
      <c r="G50" s="102" t="s">
        <v>1607</v>
      </c>
      <c r="H50" s="101" t="s">
        <v>1982</v>
      </c>
      <c r="I50" s="103">
        <f t="shared" si="0"/>
        <v>75800</v>
      </c>
      <c r="J50" s="103">
        <f t="shared" si="1"/>
        <v>75800</v>
      </c>
      <c r="K50" s="104">
        <v>7.5800000000000006E-2</v>
      </c>
      <c r="L50" s="103">
        <f t="shared" si="2"/>
        <v>75800</v>
      </c>
      <c r="M50" s="103">
        <f t="shared" si="3"/>
        <v>75800</v>
      </c>
      <c r="N50" s="104">
        <v>7.5800000000000006E-2</v>
      </c>
      <c r="O50" s="103">
        <f t="shared" si="4"/>
        <v>7600</v>
      </c>
      <c r="P50" s="103">
        <f t="shared" si="5"/>
        <v>7580</v>
      </c>
      <c r="Q50" s="104">
        <v>7.5799999999999999E-3</v>
      </c>
      <c r="R50" s="105">
        <f>ROUND(S50,-2)</f>
        <v>60600</v>
      </c>
      <c r="S50" s="103">
        <f>T50*1000000</f>
        <v>60640</v>
      </c>
      <c r="T50" s="102">
        <v>6.0639999999999999E-2</v>
      </c>
      <c r="U50" s="105">
        <f t="shared" si="6"/>
        <v>68200</v>
      </c>
      <c r="V50" s="106"/>
    </row>
    <row r="51" spans="1:22" s="58" customFormat="1" x14ac:dyDescent="0.25">
      <c r="H51" s="59" t="s">
        <v>861</v>
      </c>
      <c r="I51" s="108">
        <f>SUM(I2:I50)</f>
        <v>28407700</v>
      </c>
      <c r="J51" s="108">
        <f>SUM(J2:J50)</f>
        <v>28407730</v>
      </c>
      <c r="K51" s="109"/>
      <c r="L51" s="108">
        <f>SUM(L2:L50)</f>
        <v>27554700</v>
      </c>
      <c r="M51" s="108">
        <f>SUM(M2:M50)</f>
        <v>27554730</v>
      </c>
      <c r="N51" s="109"/>
      <c r="O51" s="108">
        <f>SUM(O2:O50)</f>
        <v>3586100</v>
      </c>
      <c r="P51" s="108">
        <f>SUM(P2:P50)</f>
        <v>3585870.1</v>
      </c>
      <c r="Q51" s="109"/>
      <c r="R51" s="108">
        <f>SUM(R2:R50)</f>
        <v>21435900</v>
      </c>
      <c r="S51" s="108">
        <f>SUM(S2:S50)</f>
        <v>21435740.199999999</v>
      </c>
      <c r="T51" s="109"/>
      <c r="U51" s="108">
        <f>SUM(U2:U50)</f>
        <v>25022000</v>
      </c>
    </row>
  </sheetData>
  <pageMargins left="0.70866141732283472" right="0.70866141732283472" top="0.74803149606299213" bottom="0.74803149606299213" header="0.31496062992125984" footer="0.31496062992125984"/>
  <pageSetup paperSize="9" scale="52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8"/>
  <sheetViews>
    <sheetView zoomScaleNormal="100" workbookViewId="0">
      <selection activeCell="H17" sqref="H17"/>
    </sheetView>
  </sheetViews>
  <sheetFormatPr baseColWidth="10" defaultColWidth="9.140625" defaultRowHeight="15" x14ac:dyDescent="0.25"/>
  <cols>
    <col min="1" max="1" width="4" bestFit="1" customWidth="1"/>
    <col min="2" max="2" width="19.85546875" bestFit="1" customWidth="1"/>
    <col min="3" max="3" width="8.140625" hidden="1" customWidth="1"/>
    <col min="4" max="4" width="8.5703125" hidden="1" customWidth="1"/>
    <col min="5" max="5" width="12.85546875" hidden="1" customWidth="1"/>
    <col min="6" max="6" width="14.140625" customWidth="1"/>
    <col min="7" max="7" width="7.7109375" hidden="1" customWidth="1"/>
    <col min="8" max="8" width="95.28515625" customWidth="1"/>
    <col min="9" max="9" width="12.5703125" bestFit="1" customWidth="1"/>
    <col min="10" max="10" width="17.140625" hidden="1" customWidth="1"/>
    <col min="11" max="11" width="18" bestFit="1" customWidth="1"/>
    <col min="12" max="12" width="19.28515625" hidden="1" customWidth="1"/>
    <col min="13" max="13" width="19.28515625" customWidth="1"/>
    <col min="14" max="14" width="14.85546875" hidden="1" customWidth="1"/>
    <col min="15" max="15" width="14.85546875" customWidth="1"/>
    <col min="16" max="16" width="13.85546875" hidden="1" customWidth="1"/>
    <col min="17" max="17" width="13.85546875" customWidth="1"/>
  </cols>
  <sheetData>
    <row r="1" spans="1:17" ht="30" x14ac:dyDescent="0.25">
      <c r="A1" s="47" t="s">
        <v>862</v>
      </c>
      <c r="B1" s="48" t="s">
        <v>1</v>
      </c>
      <c r="C1" s="48" t="s">
        <v>1065</v>
      </c>
      <c r="D1" s="48" t="s">
        <v>1066</v>
      </c>
      <c r="E1" s="48" t="s">
        <v>1067</v>
      </c>
      <c r="F1" s="47" t="s">
        <v>2</v>
      </c>
      <c r="G1" s="48" t="s">
        <v>1068</v>
      </c>
      <c r="H1" s="48" t="s">
        <v>3</v>
      </c>
      <c r="I1" s="47" t="s">
        <v>4</v>
      </c>
      <c r="J1" s="48" t="s">
        <v>1069</v>
      </c>
      <c r="K1" s="47" t="s">
        <v>1010</v>
      </c>
      <c r="L1" s="48" t="s">
        <v>1070</v>
      </c>
      <c r="M1" s="47" t="s">
        <v>1011</v>
      </c>
      <c r="N1" s="48" t="s">
        <v>864</v>
      </c>
      <c r="O1" s="47" t="s">
        <v>1012</v>
      </c>
      <c r="P1" s="48" t="s">
        <v>1071</v>
      </c>
      <c r="Q1" s="47" t="s">
        <v>865</v>
      </c>
    </row>
    <row r="2" spans="1:17" x14ac:dyDescent="0.25">
      <c r="A2" s="49">
        <v>1</v>
      </c>
      <c r="B2" s="10" t="s">
        <v>9</v>
      </c>
      <c r="C2" s="10" t="s">
        <v>1072</v>
      </c>
      <c r="D2" s="10" t="s">
        <v>1073</v>
      </c>
      <c r="E2" s="10" t="s">
        <v>1074</v>
      </c>
      <c r="F2" s="10" t="s">
        <v>1075</v>
      </c>
      <c r="G2" s="10" t="s">
        <v>1076</v>
      </c>
      <c r="H2" s="10" t="s">
        <v>1020</v>
      </c>
      <c r="I2" s="41">
        <f t="shared" ref="I2:I65" si="0">ROUND(J2*1000000,-2)</f>
        <v>40000</v>
      </c>
      <c r="J2" s="64">
        <v>0.04</v>
      </c>
      <c r="K2" s="41">
        <f t="shared" ref="K2:K65" si="1">ROUND(L2*1000000,-2)</f>
        <v>40000</v>
      </c>
      <c r="L2" s="64">
        <v>0.04</v>
      </c>
      <c r="M2" s="41">
        <f t="shared" ref="M2:M65" si="2">ROUND(N2*1000000,-2)</f>
        <v>34000</v>
      </c>
      <c r="N2" s="64">
        <v>3.4000000000000002E-2</v>
      </c>
      <c r="O2" s="41"/>
      <c r="P2" s="65"/>
      <c r="Q2" s="41">
        <f t="shared" ref="Q2:Q65" si="3">M2+O2</f>
        <v>34000</v>
      </c>
    </row>
    <row r="3" spans="1:17" ht="30" x14ac:dyDescent="0.25">
      <c r="A3" s="49">
        <v>2</v>
      </c>
      <c r="B3" s="10" t="s">
        <v>12</v>
      </c>
      <c r="C3" s="10" t="s">
        <v>1072</v>
      </c>
      <c r="D3" s="10" t="s">
        <v>1073</v>
      </c>
      <c r="E3" s="10" t="s">
        <v>1077</v>
      </c>
      <c r="F3" s="10" t="s">
        <v>1078</v>
      </c>
      <c r="G3" s="10" t="s">
        <v>1076</v>
      </c>
      <c r="H3" s="10" t="s">
        <v>1079</v>
      </c>
      <c r="I3" s="41">
        <f t="shared" si="0"/>
        <v>200000</v>
      </c>
      <c r="J3" s="64">
        <v>0.2</v>
      </c>
      <c r="K3" s="41">
        <f t="shared" si="1"/>
        <v>200000</v>
      </c>
      <c r="L3" s="64">
        <v>0.2</v>
      </c>
      <c r="M3" s="41">
        <f t="shared" si="2"/>
        <v>10000</v>
      </c>
      <c r="N3" s="64">
        <v>0.01</v>
      </c>
      <c r="O3" s="41">
        <f>ROUND(P3*1000000,-2)</f>
        <v>180000</v>
      </c>
      <c r="P3" s="65">
        <v>0.18</v>
      </c>
      <c r="Q3" s="41">
        <f t="shared" si="3"/>
        <v>190000</v>
      </c>
    </row>
    <row r="4" spans="1:17" x14ac:dyDescent="0.25">
      <c r="A4" s="49">
        <v>3</v>
      </c>
      <c r="B4" s="10" t="s">
        <v>12</v>
      </c>
      <c r="C4" s="10" t="s">
        <v>1072</v>
      </c>
      <c r="D4" s="10" t="s">
        <v>1073</v>
      </c>
      <c r="E4" s="10" t="s">
        <v>1074</v>
      </c>
      <c r="F4" s="10" t="s">
        <v>1080</v>
      </c>
      <c r="G4" s="10" t="s">
        <v>1076</v>
      </c>
      <c r="H4" s="10" t="s">
        <v>1020</v>
      </c>
      <c r="I4" s="41">
        <f t="shared" si="0"/>
        <v>45000</v>
      </c>
      <c r="J4" s="64">
        <v>4.4999999999999998E-2</v>
      </c>
      <c r="K4" s="41">
        <f t="shared" si="1"/>
        <v>45000</v>
      </c>
      <c r="L4" s="64">
        <v>4.4999999999999998E-2</v>
      </c>
      <c r="M4" s="41">
        <f t="shared" si="2"/>
        <v>38300</v>
      </c>
      <c r="N4" s="64">
        <v>3.8249999999999999E-2</v>
      </c>
      <c r="O4" s="41"/>
      <c r="P4" s="65"/>
      <c r="Q4" s="41">
        <f t="shared" si="3"/>
        <v>38300</v>
      </c>
    </row>
    <row r="5" spans="1:17" x14ac:dyDescent="0.25">
      <c r="A5" s="49">
        <v>4</v>
      </c>
      <c r="B5" s="10" t="s">
        <v>14</v>
      </c>
      <c r="C5" s="10" t="s">
        <v>1081</v>
      </c>
      <c r="D5" s="10" t="s">
        <v>1082</v>
      </c>
      <c r="E5" s="10" t="s">
        <v>1074</v>
      </c>
      <c r="F5" s="10" t="s">
        <v>1083</v>
      </c>
      <c r="G5" s="10" t="s">
        <v>1076</v>
      </c>
      <c r="H5" s="10" t="s">
        <v>1084</v>
      </c>
      <c r="I5" s="41">
        <f t="shared" si="0"/>
        <v>593100</v>
      </c>
      <c r="J5" s="64">
        <v>0.59311499999999995</v>
      </c>
      <c r="K5" s="41">
        <f t="shared" si="1"/>
        <v>593100</v>
      </c>
      <c r="L5" s="64">
        <v>0.59311499999999995</v>
      </c>
      <c r="M5" s="41">
        <f t="shared" si="2"/>
        <v>593100</v>
      </c>
      <c r="N5" s="64">
        <v>0.59311499999999995</v>
      </c>
      <c r="O5" s="41"/>
      <c r="P5" s="65"/>
      <c r="Q5" s="41">
        <f t="shared" si="3"/>
        <v>593100</v>
      </c>
    </row>
    <row r="6" spans="1:17" x14ac:dyDescent="0.25">
      <c r="A6" s="49">
        <v>5</v>
      </c>
      <c r="B6" s="10" t="s">
        <v>14</v>
      </c>
      <c r="C6" s="10" t="s">
        <v>1081</v>
      </c>
      <c r="D6" s="10" t="s">
        <v>1082</v>
      </c>
      <c r="E6" s="10" t="s">
        <v>1074</v>
      </c>
      <c r="F6" s="10" t="s">
        <v>1085</v>
      </c>
      <c r="G6" s="10" t="s">
        <v>1076</v>
      </c>
      <c r="H6" s="10" t="s">
        <v>1086</v>
      </c>
      <c r="I6" s="41">
        <f t="shared" si="0"/>
        <v>1600000</v>
      </c>
      <c r="J6" s="64">
        <v>1.6</v>
      </c>
      <c r="K6" s="41">
        <f t="shared" si="1"/>
        <v>1600000</v>
      </c>
      <c r="L6" s="64">
        <v>1.6</v>
      </c>
      <c r="M6" s="41">
        <f t="shared" si="2"/>
        <v>1440000</v>
      </c>
      <c r="N6" s="64">
        <v>1.44</v>
      </c>
      <c r="O6" s="41"/>
      <c r="P6" s="65"/>
      <c r="Q6" s="41">
        <f t="shared" si="3"/>
        <v>1440000</v>
      </c>
    </row>
    <row r="7" spans="1:17" x14ac:dyDescent="0.25">
      <c r="A7" s="49">
        <v>6</v>
      </c>
      <c r="B7" s="10" t="s">
        <v>17</v>
      </c>
      <c r="C7" s="10" t="s">
        <v>1087</v>
      </c>
      <c r="D7" s="10" t="s">
        <v>1088</v>
      </c>
      <c r="E7" s="10" t="s">
        <v>1077</v>
      </c>
      <c r="F7" s="10" t="s">
        <v>1089</v>
      </c>
      <c r="G7" s="10" t="s">
        <v>1076</v>
      </c>
      <c r="H7" s="10" t="s">
        <v>1090</v>
      </c>
      <c r="I7" s="41">
        <f t="shared" si="0"/>
        <v>230300</v>
      </c>
      <c r="J7" s="64">
        <v>0.2303</v>
      </c>
      <c r="K7" s="41">
        <f t="shared" si="1"/>
        <v>230300</v>
      </c>
      <c r="L7" s="64">
        <v>0.2303</v>
      </c>
      <c r="M7" s="41">
        <f t="shared" si="2"/>
        <v>34500</v>
      </c>
      <c r="N7" s="64">
        <v>3.4544999999999999E-2</v>
      </c>
      <c r="O7" s="41">
        <f>ROUND(P7*1000000,-2)</f>
        <v>172700</v>
      </c>
      <c r="P7" s="65">
        <v>0.17272499999999999</v>
      </c>
      <c r="Q7" s="41">
        <f t="shared" si="3"/>
        <v>207200</v>
      </c>
    </row>
    <row r="8" spans="1:17" x14ac:dyDescent="0.25">
      <c r="A8" s="49">
        <v>7</v>
      </c>
      <c r="B8" s="10" t="s">
        <v>17</v>
      </c>
      <c r="C8" s="10" t="s">
        <v>1087</v>
      </c>
      <c r="D8" s="10" t="s">
        <v>1088</v>
      </c>
      <c r="E8" s="10" t="s">
        <v>1074</v>
      </c>
      <c r="F8" s="10" t="s">
        <v>1091</v>
      </c>
      <c r="G8" s="10" t="s">
        <v>1076</v>
      </c>
      <c r="H8" s="10" t="s">
        <v>1020</v>
      </c>
      <c r="I8" s="41">
        <f t="shared" si="0"/>
        <v>15000</v>
      </c>
      <c r="J8" s="64">
        <v>1.4999999999999999E-2</v>
      </c>
      <c r="K8" s="41">
        <f t="shared" si="1"/>
        <v>15000</v>
      </c>
      <c r="L8" s="64">
        <v>1.4999999999999999E-2</v>
      </c>
      <c r="M8" s="41">
        <f t="shared" si="2"/>
        <v>12000</v>
      </c>
      <c r="N8" s="64">
        <v>1.2E-2</v>
      </c>
      <c r="O8" s="41"/>
      <c r="P8" s="65"/>
      <c r="Q8" s="41">
        <f t="shared" si="3"/>
        <v>12000</v>
      </c>
    </row>
    <row r="9" spans="1:17" x14ac:dyDescent="0.25">
      <c r="A9" s="49">
        <v>8</v>
      </c>
      <c r="B9" s="10" t="s">
        <v>559</v>
      </c>
      <c r="C9" s="10" t="s">
        <v>1092</v>
      </c>
      <c r="D9" s="10" t="s">
        <v>1093</v>
      </c>
      <c r="E9" s="10" t="s">
        <v>1074</v>
      </c>
      <c r="F9" s="10" t="s">
        <v>1094</v>
      </c>
      <c r="G9" s="10" t="s">
        <v>1076</v>
      </c>
      <c r="H9" s="10" t="s">
        <v>1020</v>
      </c>
      <c r="I9" s="41">
        <f t="shared" si="0"/>
        <v>40000</v>
      </c>
      <c r="J9" s="64">
        <v>0.04</v>
      </c>
      <c r="K9" s="41">
        <f t="shared" si="1"/>
        <v>40000</v>
      </c>
      <c r="L9" s="64">
        <v>0.04</v>
      </c>
      <c r="M9" s="41">
        <f t="shared" si="2"/>
        <v>32000</v>
      </c>
      <c r="N9" s="64">
        <v>3.2000000000000001E-2</v>
      </c>
      <c r="O9" s="41"/>
      <c r="P9" s="65"/>
      <c r="Q9" s="41">
        <f t="shared" si="3"/>
        <v>32000</v>
      </c>
    </row>
    <row r="10" spans="1:17" x14ac:dyDescent="0.25">
      <c r="A10" s="49">
        <v>9</v>
      </c>
      <c r="B10" s="10" t="s">
        <v>25</v>
      </c>
      <c r="C10" s="10" t="s">
        <v>1095</v>
      </c>
      <c r="D10" s="10" t="s">
        <v>1096</v>
      </c>
      <c r="E10" s="10" t="s">
        <v>1077</v>
      </c>
      <c r="F10" s="10" t="s">
        <v>1097</v>
      </c>
      <c r="G10" s="10" t="s">
        <v>1076</v>
      </c>
      <c r="H10" s="10" t="s">
        <v>1098</v>
      </c>
      <c r="I10" s="41">
        <f t="shared" si="0"/>
        <v>300300</v>
      </c>
      <c r="J10" s="64">
        <v>0.30030000000000001</v>
      </c>
      <c r="K10" s="41">
        <f t="shared" si="1"/>
        <v>300300</v>
      </c>
      <c r="L10" s="64">
        <v>0.30030000000000001</v>
      </c>
      <c r="M10" s="41">
        <f t="shared" si="2"/>
        <v>45000</v>
      </c>
      <c r="N10" s="64">
        <v>4.5045000000000002E-2</v>
      </c>
      <c r="O10" s="41">
        <f>ROUND(P10*1000000,-2)</f>
        <v>225200</v>
      </c>
      <c r="P10" s="65">
        <v>0.22522500000000001</v>
      </c>
      <c r="Q10" s="41">
        <f t="shared" si="3"/>
        <v>270200</v>
      </c>
    </row>
    <row r="11" spans="1:17" x14ac:dyDescent="0.25">
      <c r="A11" s="49">
        <v>10</v>
      </c>
      <c r="B11" s="10" t="s">
        <v>25</v>
      </c>
      <c r="C11" s="10" t="s">
        <v>1095</v>
      </c>
      <c r="D11" s="10" t="s">
        <v>1096</v>
      </c>
      <c r="E11" s="10" t="s">
        <v>1077</v>
      </c>
      <c r="F11" s="10" t="s">
        <v>1099</v>
      </c>
      <c r="G11" s="10" t="s">
        <v>1076</v>
      </c>
      <c r="H11" s="10" t="s">
        <v>1100</v>
      </c>
      <c r="I11" s="41">
        <f t="shared" si="0"/>
        <v>936200</v>
      </c>
      <c r="J11" s="64">
        <v>0.93620000000000003</v>
      </c>
      <c r="K11" s="41">
        <f t="shared" si="1"/>
        <v>936200</v>
      </c>
      <c r="L11" s="64">
        <v>0.93620000000000003</v>
      </c>
      <c r="M11" s="41">
        <f t="shared" si="2"/>
        <v>140400</v>
      </c>
      <c r="N11" s="64">
        <v>0.14043</v>
      </c>
      <c r="O11" s="41">
        <f>ROUND(P11*1000000,-2)</f>
        <v>702200</v>
      </c>
      <c r="P11" s="65">
        <v>0.70215000000000005</v>
      </c>
      <c r="Q11" s="41">
        <f t="shared" si="3"/>
        <v>842600</v>
      </c>
    </row>
    <row r="12" spans="1:17" x14ac:dyDescent="0.25">
      <c r="A12" s="49">
        <v>11</v>
      </c>
      <c r="B12" s="10" t="s">
        <v>25</v>
      </c>
      <c r="C12" s="10" t="s">
        <v>1095</v>
      </c>
      <c r="D12" s="10" t="s">
        <v>1096</v>
      </c>
      <c r="E12" s="10" t="s">
        <v>1077</v>
      </c>
      <c r="F12" s="10" t="s">
        <v>1101</v>
      </c>
      <c r="G12" s="10" t="s">
        <v>1076</v>
      </c>
      <c r="H12" s="10" t="s">
        <v>1102</v>
      </c>
      <c r="I12" s="41">
        <f t="shared" si="0"/>
        <v>286000</v>
      </c>
      <c r="J12" s="64">
        <v>0.28599999999999998</v>
      </c>
      <c r="K12" s="41">
        <f t="shared" si="1"/>
        <v>286000</v>
      </c>
      <c r="L12" s="64">
        <v>0.28599999999999998</v>
      </c>
      <c r="M12" s="41">
        <f t="shared" si="2"/>
        <v>108700</v>
      </c>
      <c r="N12" s="64">
        <v>0.10868</v>
      </c>
      <c r="O12" s="41">
        <f>ROUND(P12*1000000,-2)</f>
        <v>137300</v>
      </c>
      <c r="P12" s="65">
        <v>0.13728000000000001</v>
      </c>
      <c r="Q12" s="41">
        <f t="shared" si="3"/>
        <v>246000</v>
      </c>
    </row>
    <row r="13" spans="1:17" x14ac:dyDescent="0.25">
      <c r="A13" s="49">
        <v>12</v>
      </c>
      <c r="B13" s="10" t="s">
        <v>1103</v>
      </c>
      <c r="C13" s="10" t="s">
        <v>1072</v>
      </c>
      <c r="D13" s="10" t="s">
        <v>1104</v>
      </c>
      <c r="E13" s="10" t="s">
        <v>1077</v>
      </c>
      <c r="F13" s="10" t="s">
        <v>1105</v>
      </c>
      <c r="G13" s="10" t="s">
        <v>1076</v>
      </c>
      <c r="H13" s="10" t="s">
        <v>1106</v>
      </c>
      <c r="I13" s="41">
        <f t="shared" si="0"/>
        <v>391600</v>
      </c>
      <c r="J13" s="64">
        <v>0.3916</v>
      </c>
      <c r="K13" s="41">
        <f t="shared" si="1"/>
        <v>391600</v>
      </c>
      <c r="L13" s="64">
        <v>0.3916</v>
      </c>
      <c r="M13" s="41">
        <f t="shared" si="2"/>
        <v>19600</v>
      </c>
      <c r="N13" s="64">
        <v>1.958E-2</v>
      </c>
      <c r="O13" s="41">
        <f>ROUND(P13*1000000,-2)</f>
        <v>352400</v>
      </c>
      <c r="P13" s="65">
        <v>0.35243999999999998</v>
      </c>
      <c r="Q13" s="41">
        <f t="shared" si="3"/>
        <v>372000</v>
      </c>
    </row>
    <row r="14" spans="1:17" x14ac:dyDescent="0.25">
      <c r="A14" s="49">
        <v>13</v>
      </c>
      <c r="B14" s="10" t="s">
        <v>41</v>
      </c>
      <c r="C14" s="10" t="s">
        <v>1092</v>
      </c>
      <c r="D14" s="10" t="s">
        <v>1107</v>
      </c>
      <c r="E14" s="10" t="s">
        <v>1074</v>
      </c>
      <c r="F14" s="10" t="s">
        <v>1108</v>
      </c>
      <c r="G14" s="10" t="s">
        <v>1076</v>
      </c>
      <c r="H14" s="10" t="s">
        <v>1020</v>
      </c>
      <c r="I14" s="41">
        <f t="shared" si="0"/>
        <v>13000</v>
      </c>
      <c r="J14" s="64">
        <v>1.2999999999999999E-2</v>
      </c>
      <c r="K14" s="41">
        <f t="shared" si="1"/>
        <v>13000</v>
      </c>
      <c r="L14" s="64">
        <v>1.2999999999999999E-2</v>
      </c>
      <c r="M14" s="41">
        <f t="shared" si="2"/>
        <v>11100</v>
      </c>
      <c r="N14" s="64">
        <v>1.1050000000000001E-2</v>
      </c>
      <c r="O14" s="41"/>
      <c r="P14" s="65"/>
      <c r="Q14" s="41">
        <f t="shared" si="3"/>
        <v>11100</v>
      </c>
    </row>
    <row r="15" spans="1:17" x14ac:dyDescent="0.25">
      <c r="A15" s="49">
        <v>14</v>
      </c>
      <c r="B15" s="10" t="s">
        <v>1109</v>
      </c>
      <c r="C15" s="10" t="s">
        <v>1095</v>
      </c>
      <c r="D15" s="10" t="s">
        <v>1110</v>
      </c>
      <c r="E15" s="10" t="s">
        <v>1077</v>
      </c>
      <c r="F15" s="10" t="s">
        <v>1111</v>
      </c>
      <c r="G15" s="10" t="s">
        <v>1076</v>
      </c>
      <c r="H15" s="10" t="s">
        <v>1112</v>
      </c>
      <c r="I15" s="41">
        <f t="shared" si="0"/>
        <v>867400</v>
      </c>
      <c r="J15" s="64">
        <v>0.86739999999999995</v>
      </c>
      <c r="K15" s="41">
        <f t="shared" si="1"/>
        <v>867400</v>
      </c>
      <c r="L15" s="64">
        <v>0.86739999999999995</v>
      </c>
      <c r="M15" s="41">
        <f t="shared" si="2"/>
        <v>43400</v>
      </c>
      <c r="N15" s="64">
        <v>4.3369999999999999E-2</v>
      </c>
      <c r="O15" s="41">
        <f>ROUND(P15*1000000,-2)</f>
        <v>780700</v>
      </c>
      <c r="P15" s="65">
        <v>0.78066000000000002</v>
      </c>
      <c r="Q15" s="41">
        <f t="shared" si="3"/>
        <v>824100</v>
      </c>
    </row>
    <row r="16" spans="1:17" x14ac:dyDescent="0.25">
      <c r="A16" s="49">
        <v>15</v>
      </c>
      <c r="B16" s="10" t="s">
        <v>43</v>
      </c>
      <c r="C16" s="10" t="s">
        <v>1095</v>
      </c>
      <c r="D16" s="10" t="s">
        <v>1113</v>
      </c>
      <c r="E16" s="10" t="s">
        <v>1114</v>
      </c>
      <c r="F16" s="10" t="s">
        <v>1115</v>
      </c>
      <c r="G16" s="10" t="s">
        <v>1076</v>
      </c>
      <c r="H16" s="10" t="s">
        <v>1116</v>
      </c>
      <c r="I16" s="41">
        <f t="shared" si="0"/>
        <v>100000</v>
      </c>
      <c r="J16" s="64">
        <v>0.1</v>
      </c>
      <c r="K16" s="41">
        <f t="shared" si="1"/>
        <v>100000</v>
      </c>
      <c r="L16" s="64">
        <v>0.1</v>
      </c>
      <c r="M16" s="41">
        <f t="shared" si="2"/>
        <v>85000</v>
      </c>
      <c r="N16" s="64">
        <v>8.5000000000000006E-2</v>
      </c>
      <c r="O16" s="41"/>
      <c r="P16" s="65"/>
      <c r="Q16" s="41">
        <f t="shared" si="3"/>
        <v>85000</v>
      </c>
    </row>
    <row r="17" spans="1:17" x14ac:dyDescent="0.25">
      <c r="A17" s="49">
        <v>16</v>
      </c>
      <c r="B17" s="10" t="s">
        <v>43</v>
      </c>
      <c r="C17" s="10" t="s">
        <v>1095</v>
      </c>
      <c r="D17" s="10" t="s">
        <v>1113</v>
      </c>
      <c r="E17" s="10" t="s">
        <v>1077</v>
      </c>
      <c r="F17" s="10" t="s">
        <v>1117</v>
      </c>
      <c r="G17" s="10" t="s">
        <v>1076</v>
      </c>
      <c r="H17" s="10" t="s">
        <v>1118</v>
      </c>
      <c r="I17" s="41">
        <f t="shared" si="0"/>
        <v>805700</v>
      </c>
      <c r="J17" s="64">
        <v>0.80569999999999997</v>
      </c>
      <c r="K17" s="41">
        <f t="shared" si="1"/>
        <v>766700</v>
      </c>
      <c r="L17" s="64">
        <v>0.76670000000000005</v>
      </c>
      <c r="M17" s="41">
        <f t="shared" si="2"/>
        <v>651700</v>
      </c>
      <c r="N17" s="64">
        <v>0.65169500000000002</v>
      </c>
      <c r="O17" s="41"/>
      <c r="P17" s="65"/>
      <c r="Q17" s="41">
        <f t="shared" si="3"/>
        <v>651700</v>
      </c>
    </row>
    <row r="18" spans="1:17" x14ac:dyDescent="0.25">
      <c r="A18" s="49">
        <v>17</v>
      </c>
      <c r="B18" s="10" t="s">
        <v>43</v>
      </c>
      <c r="C18" s="10" t="s">
        <v>1095</v>
      </c>
      <c r="D18" s="10" t="s">
        <v>1113</v>
      </c>
      <c r="E18" s="10" t="s">
        <v>1077</v>
      </c>
      <c r="F18" s="10" t="s">
        <v>1119</v>
      </c>
      <c r="G18" s="10" t="s">
        <v>1076</v>
      </c>
      <c r="H18" s="10" t="s">
        <v>1120</v>
      </c>
      <c r="I18" s="41">
        <f t="shared" si="0"/>
        <v>1040700</v>
      </c>
      <c r="J18" s="64">
        <v>1.0407</v>
      </c>
      <c r="K18" s="41">
        <f t="shared" si="1"/>
        <v>1040700</v>
      </c>
      <c r="L18" s="64">
        <v>1.0407</v>
      </c>
      <c r="M18" s="41">
        <f t="shared" si="2"/>
        <v>884600</v>
      </c>
      <c r="N18" s="64">
        <v>0.88459500000000002</v>
      </c>
      <c r="O18" s="41"/>
      <c r="P18" s="65"/>
      <c r="Q18" s="41">
        <f t="shared" si="3"/>
        <v>884600</v>
      </c>
    </row>
    <row r="19" spans="1:17" x14ac:dyDescent="0.25">
      <c r="A19" s="49">
        <v>18</v>
      </c>
      <c r="B19" s="10" t="s">
        <v>43</v>
      </c>
      <c r="C19" s="10" t="s">
        <v>1095</v>
      </c>
      <c r="D19" s="10" t="s">
        <v>1113</v>
      </c>
      <c r="E19" s="10" t="s">
        <v>1074</v>
      </c>
      <c r="F19" s="10" t="s">
        <v>1121</v>
      </c>
      <c r="G19" s="10" t="s">
        <v>1076</v>
      </c>
      <c r="H19" s="10" t="s">
        <v>1020</v>
      </c>
      <c r="I19" s="41">
        <f t="shared" si="0"/>
        <v>82500</v>
      </c>
      <c r="J19" s="64">
        <v>8.2500000000000004E-2</v>
      </c>
      <c r="K19" s="41">
        <f t="shared" si="1"/>
        <v>82500</v>
      </c>
      <c r="L19" s="64">
        <v>8.2500000000000004E-2</v>
      </c>
      <c r="M19" s="41">
        <f t="shared" si="2"/>
        <v>70100</v>
      </c>
      <c r="N19" s="64">
        <v>7.0125000000000007E-2</v>
      </c>
      <c r="O19" s="41"/>
      <c r="P19" s="65"/>
      <c r="Q19" s="41">
        <f t="shared" si="3"/>
        <v>70100</v>
      </c>
    </row>
    <row r="20" spans="1:17" x14ac:dyDescent="0.25">
      <c r="A20" s="49">
        <v>19</v>
      </c>
      <c r="B20" s="10" t="s">
        <v>47</v>
      </c>
      <c r="C20" s="10" t="s">
        <v>1087</v>
      </c>
      <c r="D20" s="10" t="s">
        <v>1122</v>
      </c>
      <c r="E20" s="10" t="s">
        <v>1123</v>
      </c>
      <c r="F20" s="10" t="s">
        <v>1124</v>
      </c>
      <c r="G20" s="10" t="s">
        <v>1076</v>
      </c>
      <c r="H20" s="10" t="s">
        <v>1125</v>
      </c>
      <c r="I20" s="41">
        <f t="shared" si="0"/>
        <v>1240600</v>
      </c>
      <c r="J20" s="64">
        <v>1.2405999999999999</v>
      </c>
      <c r="K20" s="41">
        <f t="shared" si="1"/>
        <v>1240600</v>
      </c>
      <c r="L20" s="64">
        <v>1.2405999999999999</v>
      </c>
      <c r="M20" s="41">
        <f t="shared" si="2"/>
        <v>186100</v>
      </c>
      <c r="N20" s="64">
        <v>0.18609000000000001</v>
      </c>
      <c r="O20" s="41">
        <f>ROUND(P20*1000000,-2)</f>
        <v>930500</v>
      </c>
      <c r="P20" s="65">
        <v>0.93045</v>
      </c>
      <c r="Q20" s="41">
        <f t="shared" si="3"/>
        <v>1116600</v>
      </c>
    </row>
    <row r="21" spans="1:17" x14ac:dyDescent="0.25">
      <c r="A21" s="49">
        <v>20</v>
      </c>
      <c r="B21" s="10" t="s">
        <v>47</v>
      </c>
      <c r="C21" s="10" t="s">
        <v>1087</v>
      </c>
      <c r="D21" s="10" t="s">
        <v>1122</v>
      </c>
      <c r="E21" s="10" t="s">
        <v>1126</v>
      </c>
      <c r="F21" s="10" t="s">
        <v>1127</v>
      </c>
      <c r="G21" s="10" t="s">
        <v>1076</v>
      </c>
      <c r="H21" s="10" t="s">
        <v>1128</v>
      </c>
      <c r="I21" s="41">
        <f t="shared" si="0"/>
        <v>82600</v>
      </c>
      <c r="J21" s="64">
        <v>8.2600000000000007E-2</v>
      </c>
      <c r="K21" s="41">
        <f t="shared" si="1"/>
        <v>82600</v>
      </c>
      <c r="L21" s="64">
        <v>8.2600000000000007E-2</v>
      </c>
      <c r="M21" s="41">
        <f t="shared" si="2"/>
        <v>12400</v>
      </c>
      <c r="N21" s="64">
        <v>1.239E-2</v>
      </c>
      <c r="O21" s="41">
        <f>ROUND(P21*1000000,-2)</f>
        <v>62000</v>
      </c>
      <c r="P21" s="65">
        <v>6.1949999999999998E-2</v>
      </c>
      <c r="Q21" s="41">
        <f t="shared" si="3"/>
        <v>74400</v>
      </c>
    </row>
    <row r="22" spans="1:17" x14ac:dyDescent="0.25">
      <c r="A22" s="49">
        <v>21</v>
      </c>
      <c r="B22" s="10" t="s">
        <v>47</v>
      </c>
      <c r="C22" s="10" t="s">
        <v>1087</v>
      </c>
      <c r="D22" s="10" t="s">
        <v>1122</v>
      </c>
      <c r="E22" s="10" t="s">
        <v>1129</v>
      </c>
      <c r="F22" s="10" t="s">
        <v>1130</v>
      </c>
      <c r="G22" s="10" t="s">
        <v>1076</v>
      </c>
      <c r="H22" s="10" t="s">
        <v>1131</v>
      </c>
      <c r="I22" s="41">
        <f t="shared" si="0"/>
        <v>600000</v>
      </c>
      <c r="J22" s="64">
        <v>0.6</v>
      </c>
      <c r="K22" s="41">
        <f t="shared" si="1"/>
        <v>600000</v>
      </c>
      <c r="L22" s="64">
        <v>0.6</v>
      </c>
      <c r="M22" s="41">
        <f t="shared" si="2"/>
        <v>263000</v>
      </c>
      <c r="N22" s="64">
        <v>0.26297999999999999</v>
      </c>
      <c r="O22" s="41">
        <f>ROUND(P22*1000000,-2)</f>
        <v>248000</v>
      </c>
      <c r="P22" s="65">
        <v>0.24798000000000001</v>
      </c>
      <c r="Q22" s="41">
        <f t="shared" si="3"/>
        <v>511000</v>
      </c>
    </row>
    <row r="23" spans="1:17" x14ac:dyDescent="0.25">
      <c r="A23" s="49">
        <v>22</v>
      </c>
      <c r="B23" s="10" t="s">
        <v>47</v>
      </c>
      <c r="C23" s="10" t="s">
        <v>1087</v>
      </c>
      <c r="D23" s="10" t="s">
        <v>1122</v>
      </c>
      <c r="E23" s="10" t="s">
        <v>1074</v>
      </c>
      <c r="F23" s="10" t="s">
        <v>1132</v>
      </c>
      <c r="G23" s="10" t="s">
        <v>1076</v>
      </c>
      <c r="H23" s="10" t="s">
        <v>1020</v>
      </c>
      <c r="I23" s="41">
        <f t="shared" si="0"/>
        <v>78100</v>
      </c>
      <c r="J23" s="64">
        <v>7.8100000000000003E-2</v>
      </c>
      <c r="K23" s="41">
        <f t="shared" si="1"/>
        <v>78100</v>
      </c>
      <c r="L23" s="64">
        <v>7.8100000000000003E-2</v>
      </c>
      <c r="M23" s="41">
        <f t="shared" si="2"/>
        <v>62500</v>
      </c>
      <c r="N23" s="64">
        <v>6.2480000000000001E-2</v>
      </c>
      <c r="O23" s="41"/>
      <c r="P23" s="65"/>
      <c r="Q23" s="41">
        <f t="shared" si="3"/>
        <v>62500</v>
      </c>
    </row>
    <row r="24" spans="1:17" x14ac:dyDescent="0.25">
      <c r="A24" s="49">
        <v>23</v>
      </c>
      <c r="B24" s="10" t="s">
        <v>51</v>
      </c>
      <c r="C24" s="10" t="s">
        <v>1092</v>
      </c>
      <c r="D24" s="10" t="s">
        <v>1133</v>
      </c>
      <c r="E24" s="10" t="s">
        <v>1114</v>
      </c>
      <c r="F24" s="10" t="s">
        <v>1134</v>
      </c>
      <c r="G24" s="10" t="s">
        <v>1076</v>
      </c>
      <c r="H24" s="10" t="s">
        <v>269</v>
      </c>
      <c r="I24" s="41">
        <f t="shared" si="0"/>
        <v>164800</v>
      </c>
      <c r="J24" s="64">
        <v>0.1648</v>
      </c>
      <c r="K24" s="41">
        <f t="shared" si="1"/>
        <v>164800</v>
      </c>
      <c r="L24" s="64">
        <v>0.1648</v>
      </c>
      <c r="M24" s="41">
        <f t="shared" si="2"/>
        <v>140100</v>
      </c>
      <c r="N24" s="64">
        <v>0.14008000000000001</v>
      </c>
      <c r="O24" s="41"/>
      <c r="P24" s="65"/>
      <c r="Q24" s="41">
        <f t="shared" si="3"/>
        <v>140100</v>
      </c>
    </row>
    <row r="25" spans="1:17" x14ac:dyDescent="0.25">
      <c r="A25" s="49">
        <v>24</v>
      </c>
      <c r="B25" s="10" t="s">
        <v>51</v>
      </c>
      <c r="C25" s="10" t="s">
        <v>1092</v>
      </c>
      <c r="D25" s="10" t="s">
        <v>1133</v>
      </c>
      <c r="E25" s="10" t="s">
        <v>1135</v>
      </c>
      <c r="F25" s="10" t="s">
        <v>1136</v>
      </c>
      <c r="G25" s="10" t="s">
        <v>1076</v>
      </c>
      <c r="H25" s="10" t="s">
        <v>1137</v>
      </c>
      <c r="I25" s="41">
        <f t="shared" si="0"/>
        <v>218000</v>
      </c>
      <c r="J25" s="64">
        <v>0.218</v>
      </c>
      <c r="K25" s="41">
        <f t="shared" si="1"/>
        <v>218000</v>
      </c>
      <c r="L25" s="64">
        <v>0.218</v>
      </c>
      <c r="M25" s="41">
        <f t="shared" si="2"/>
        <v>10900</v>
      </c>
      <c r="N25" s="64">
        <v>1.09E-2</v>
      </c>
      <c r="O25" s="41">
        <f>ROUND(P25*1000000,-2)</f>
        <v>196200</v>
      </c>
      <c r="P25" s="65">
        <v>0.19620000000000001</v>
      </c>
      <c r="Q25" s="41">
        <f t="shared" si="3"/>
        <v>207100</v>
      </c>
    </row>
    <row r="26" spans="1:17" x14ac:dyDescent="0.25">
      <c r="A26" s="49">
        <v>25</v>
      </c>
      <c r="B26" s="10" t="s">
        <v>51</v>
      </c>
      <c r="C26" s="10" t="s">
        <v>1092</v>
      </c>
      <c r="D26" s="10" t="s">
        <v>1133</v>
      </c>
      <c r="E26" s="10" t="s">
        <v>1077</v>
      </c>
      <c r="F26" s="10" t="s">
        <v>1138</v>
      </c>
      <c r="G26" s="10" t="s">
        <v>1076</v>
      </c>
      <c r="H26" s="10" t="s">
        <v>1139</v>
      </c>
      <c r="I26" s="41">
        <f t="shared" si="0"/>
        <v>903200</v>
      </c>
      <c r="J26" s="64">
        <v>0.9032</v>
      </c>
      <c r="K26" s="41">
        <f t="shared" si="1"/>
        <v>903200</v>
      </c>
      <c r="L26" s="64">
        <v>0.9032</v>
      </c>
      <c r="M26" s="41">
        <f t="shared" si="2"/>
        <v>767700</v>
      </c>
      <c r="N26" s="64">
        <v>0.76771999999999996</v>
      </c>
      <c r="O26" s="41"/>
      <c r="P26" s="66"/>
      <c r="Q26" s="41">
        <f t="shared" si="3"/>
        <v>767700</v>
      </c>
    </row>
    <row r="27" spans="1:17" x14ac:dyDescent="0.25">
      <c r="A27" s="49">
        <v>26</v>
      </c>
      <c r="B27" s="10" t="s">
        <v>51</v>
      </c>
      <c r="C27" s="10" t="s">
        <v>1092</v>
      </c>
      <c r="D27" s="10" t="s">
        <v>1133</v>
      </c>
      <c r="E27" s="10" t="s">
        <v>1140</v>
      </c>
      <c r="F27" s="10" t="s">
        <v>1141</v>
      </c>
      <c r="G27" s="10" t="s">
        <v>1076</v>
      </c>
      <c r="H27" s="10" t="s">
        <v>1142</v>
      </c>
      <c r="I27" s="41">
        <f t="shared" si="0"/>
        <v>56000</v>
      </c>
      <c r="J27" s="64">
        <v>5.6000000000000001E-2</v>
      </c>
      <c r="K27" s="41">
        <f t="shared" si="1"/>
        <v>56000</v>
      </c>
      <c r="L27" s="64">
        <v>5.6000000000000001E-2</v>
      </c>
      <c r="M27" s="41">
        <f t="shared" si="2"/>
        <v>47600</v>
      </c>
      <c r="N27" s="64">
        <v>4.7600000000000003E-2</v>
      </c>
      <c r="O27" s="41"/>
      <c r="P27" s="65"/>
      <c r="Q27" s="41">
        <f t="shared" si="3"/>
        <v>47600</v>
      </c>
    </row>
    <row r="28" spans="1:17" x14ac:dyDescent="0.25">
      <c r="A28" s="49">
        <v>27</v>
      </c>
      <c r="B28" s="10" t="s">
        <v>51</v>
      </c>
      <c r="C28" s="10" t="s">
        <v>1092</v>
      </c>
      <c r="D28" s="10" t="s">
        <v>1133</v>
      </c>
      <c r="E28" s="10" t="s">
        <v>1074</v>
      </c>
      <c r="F28" s="10" t="s">
        <v>1143</v>
      </c>
      <c r="G28" s="10" t="s">
        <v>1076</v>
      </c>
      <c r="H28" s="10" t="s">
        <v>1020</v>
      </c>
      <c r="I28" s="41">
        <f t="shared" si="0"/>
        <v>50000</v>
      </c>
      <c r="J28" s="64">
        <v>0.05</v>
      </c>
      <c r="K28" s="41">
        <f t="shared" si="1"/>
        <v>50000</v>
      </c>
      <c r="L28" s="64">
        <v>0.05</v>
      </c>
      <c r="M28" s="41">
        <f t="shared" si="2"/>
        <v>42500</v>
      </c>
      <c r="N28" s="64">
        <v>4.2500000000000003E-2</v>
      </c>
      <c r="O28" s="41"/>
      <c r="P28" s="65"/>
      <c r="Q28" s="41">
        <f t="shared" si="3"/>
        <v>42500</v>
      </c>
    </row>
    <row r="29" spans="1:17" x14ac:dyDescent="0.25">
      <c r="A29" s="49">
        <v>28</v>
      </c>
      <c r="B29" s="10" t="s">
        <v>60</v>
      </c>
      <c r="C29" s="10" t="s">
        <v>1087</v>
      </c>
      <c r="D29" s="10" t="s">
        <v>1122</v>
      </c>
      <c r="E29" s="10" t="s">
        <v>1129</v>
      </c>
      <c r="F29" s="10" t="s">
        <v>1144</v>
      </c>
      <c r="G29" s="10" t="s">
        <v>1076</v>
      </c>
      <c r="H29" s="10" t="s">
        <v>1145</v>
      </c>
      <c r="I29" s="41">
        <f t="shared" si="0"/>
        <v>106700</v>
      </c>
      <c r="J29" s="64">
        <v>0.1067</v>
      </c>
      <c r="K29" s="41">
        <f t="shared" si="1"/>
        <v>106700</v>
      </c>
      <c r="L29" s="64">
        <v>0.1067</v>
      </c>
      <c r="M29" s="41">
        <f t="shared" si="2"/>
        <v>16000</v>
      </c>
      <c r="N29" s="64">
        <v>1.6004999999999998E-2</v>
      </c>
      <c r="O29" s="41">
        <f>ROUND(P29*1000000,-2)</f>
        <v>80000</v>
      </c>
      <c r="P29" s="65">
        <v>8.0024999999999999E-2</v>
      </c>
      <c r="Q29" s="41">
        <f t="shared" si="3"/>
        <v>96000</v>
      </c>
    </row>
    <row r="30" spans="1:17" x14ac:dyDescent="0.25">
      <c r="A30" s="49">
        <v>29</v>
      </c>
      <c r="B30" s="10" t="s">
        <v>60</v>
      </c>
      <c r="C30" s="10" t="s">
        <v>1087</v>
      </c>
      <c r="D30" s="10" t="s">
        <v>1122</v>
      </c>
      <c r="E30" s="10" t="s">
        <v>1074</v>
      </c>
      <c r="F30" s="10" t="s">
        <v>1146</v>
      </c>
      <c r="G30" s="10" t="s">
        <v>1076</v>
      </c>
      <c r="H30" s="10" t="s">
        <v>1020</v>
      </c>
      <c r="I30" s="41">
        <f t="shared" si="0"/>
        <v>19300</v>
      </c>
      <c r="J30" s="64">
        <v>1.9300000000000001E-2</v>
      </c>
      <c r="K30" s="41">
        <f t="shared" si="1"/>
        <v>19300</v>
      </c>
      <c r="L30" s="64">
        <v>1.9300000000000001E-2</v>
      </c>
      <c r="M30" s="41">
        <f t="shared" si="2"/>
        <v>15400</v>
      </c>
      <c r="N30" s="64">
        <v>1.5440000000000001E-2</v>
      </c>
      <c r="O30" s="41"/>
      <c r="P30" s="65"/>
      <c r="Q30" s="41">
        <f t="shared" si="3"/>
        <v>15400</v>
      </c>
    </row>
    <row r="31" spans="1:17" ht="15.75" customHeight="1" x14ac:dyDescent="0.25">
      <c r="A31" s="49">
        <v>30</v>
      </c>
      <c r="B31" s="10" t="s">
        <v>63</v>
      </c>
      <c r="C31" s="10" t="s">
        <v>1087</v>
      </c>
      <c r="D31" s="10" t="s">
        <v>1147</v>
      </c>
      <c r="E31" s="10" t="s">
        <v>1077</v>
      </c>
      <c r="F31" s="10" t="s">
        <v>1148</v>
      </c>
      <c r="G31" s="10" t="s">
        <v>1076</v>
      </c>
      <c r="H31" s="10" t="s">
        <v>1149</v>
      </c>
      <c r="I31" s="41">
        <f t="shared" si="0"/>
        <v>428900</v>
      </c>
      <c r="J31" s="64">
        <v>0.4289</v>
      </c>
      <c r="K31" s="41">
        <f t="shared" si="1"/>
        <v>428900</v>
      </c>
      <c r="L31" s="64">
        <v>0.4289</v>
      </c>
      <c r="M31" s="41">
        <f t="shared" si="2"/>
        <v>21400</v>
      </c>
      <c r="N31" s="64">
        <v>2.1444999999999999E-2</v>
      </c>
      <c r="O31" s="41">
        <f>ROUND(P31*1000000,-2)</f>
        <v>386000</v>
      </c>
      <c r="P31" s="65">
        <v>0.38601000000000002</v>
      </c>
      <c r="Q31" s="41">
        <f t="shared" si="3"/>
        <v>407400</v>
      </c>
    </row>
    <row r="32" spans="1:17" x14ac:dyDescent="0.25">
      <c r="A32" s="49">
        <v>31</v>
      </c>
      <c r="B32" s="10" t="s">
        <v>63</v>
      </c>
      <c r="C32" s="10" t="s">
        <v>1087</v>
      </c>
      <c r="D32" s="10" t="s">
        <v>1147</v>
      </c>
      <c r="E32" s="10" t="s">
        <v>1074</v>
      </c>
      <c r="F32" s="10" t="s">
        <v>1150</v>
      </c>
      <c r="G32" s="10" t="s">
        <v>1076</v>
      </c>
      <c r="H32" s="10" t="s">
        <v>1151</v>
      </c>
      <c r="I32" s="41">
        <f t="shared" si="0"/>
        <v>53000</v>
      </c>
      <c r="J32" s="64">
        <v>5.2999999999999999E-2</v>
      </c>
      <c r="K32" s="41">
        <f t="shared" si="1"/>
        <v>53000</v>
      </c>
      <c r="L32" s="64">
        <v>5.2999999999999999E-2</v>
      </c>
      <c r="M32" s="41">
        <f t="shared" si="2"/>
        <v>45100</v>
      </c>
      <c r="N32" s="64">
        <v>4.505E-2</v>
      </c>
      <c r="O32" s="41"/>
      <c r="P32" s="65"/>
      <c r="Q32" s="41">
        <f t="shared" si="3"/>
        <v>45100</v>
      </c>
    </row>
    <row r="33" spans="1:17" x14ac:dyDescent="0.25">
      <c r="A33" s="49">
        <v>32</v>
      </c>
      <c r="B33" s="10" t="s">
        <v>1152</v>
      </c>
      <c r="C33" s="10" t="s">
        <v>1095</v>
      </c>
      <c r="D33" s="10" t="s">
        <v>1110</v>
      </c>
      <c r="E33" s="10" t="s">
        <v>1126</v>
      </c>
      <c r="F33" s="10" t="s">
        <v>1153</v>
      </c>
      <c r="G33" s="10" t="s">
        <v>1076</v>
      </c>
      <c r="H33" s="10" t="s">
        <v>1154</v>
      </c>
      <c r="I33" s="41">
        <f t="shared" si="0"/>
        <v>103300</v>
      </c>
      <c r="J33" s="64">
        <v>0.1033</v>
      </c>
      <c r="K33" s="41">
        <f t="shared" si="1"/>
        <v>103300</v>
      </c>
      <c r="L33" s="64">
        <v>0.1033</v>
      </c>
      <c r="M33" s="41">
        <f t="shared" si="2"/>
        <v>5200</v>
      </c>
      <c r="N33" s="64">
        <v>5.1650000000000003E-3</v>
      </c>
      <c r="O33" s="41">
        <f>ROUND(P33*1000000,-2)</f>
        <v>93000</v>
      </c>
      <c r="P33" s="65">
        <v>9.2969999999999997E-2</v>
      </c>
      <c r="Q33" s="41">
        <f t="shared" si="3"/>
        <v>98200</v>
      </c>
    </row>
    <row r="34" spans="1:17" x14ac:dyDescent="0.25">
      <c r="A34" s="49">
        <v>33</v>
      </c>
      <c r="B34" s="10" t="s">
        <v>1155</v>
      </c>
      <c r="C34" s="10" t="s">
        <v>1092</v>
      </c>
      <c r="D34" s="10" t="s">
        <v>1093</v>
      </c>
      <c r="E34" s="10" t="s">
        <v>1077</v>
      </c>
      <c r="F34" s="10" t="s">
        <v>1156</v>
      </c>
      <c r="G34" s="10" t="s">
        <v>1076</v>
      </c>
      <c r="H34" s="10" t="s">
        <v>1157</v>
      </c>
      <c r="I34" s="41">
        <f t="shared" si="0"/>
        <v>293000</v>
      </c>
      <c r="J34" s="64">
        <v>0.29299999999999998</v>
      </c>
      <c r="K34" s="41">
        <f t="shared" si="1"/>
        <v>230200</v>
      </c>
      <c r="L34" s="64">
        <v>0.23019999999999999</v>
      </c>
      <c r="M34" s="41">
        <f t="shared" si="2"/>
        <v>11500</v>
      </c>
      <c r="N34" s="64">
        <v>1.1509999999999999E-2</v>
      </c>
      <c r="O34" s="41">
        <f>ROUND(P34*1000000,-2)</f>
        <v>207200</v>
      </c>
      <c r="P34" s="65">
        <v>0.20718</v>
      </c>
      <c r="Q34" s="41">
        <f t="shared" si="3"/>
        <v>218700</v>
      </c>
    </row>
    <row r="35" spans="1:17" x14ac:dyDescent="0.25">
      <c r="A35" s="49">
        <v>34</v>
      </c>
      <c r="B35" s="10" t="s">
        <v>65</v>
      </c>
      <c r="C35" s="10" t="s">
        <v>1072</v>
      </c>
      <c r="D35" s="10" t="s">
        <v>1104</v>
      </c>
      <c r="E35" s="10" t="s">
        <v>1074</v>
      </c>
      <c r="F35" s="10" t="s">
        <v>1158</v>
      </c>
      <c r="G35" s="10" t="s">
        <v>1076</v>
      </c>
      <c r="H35" s="10" t="s">
        <v>1020</v>
      </c>
      <c r="I35" s="41">
        <f t="shared" si="0"/>
        <v>50000</v>
      </c>
      <c r="J35" s="64">
        <v>0.05</v>
      </c>
      <c r="K35" s="41">
        <f t="shared" si="1"/>
        <v>50000</v>
      </c>
      <c r="L35" s="64">
        <v>0.05</v>
      </c>
      <c r="M35" s="41">
        <f t="shared" si="2"/>
        <v>42500</v>
      </c>
      <c r="N35" s="64">
        <v>4.2500000000000003E-2</v>
      </c>
      <c r="O35" s="41"/>
      <c r="P35" s="65"/>
      <c r="Q35" s="41">
        <f t="shared" si="3"/>
        <v>42500</v>
      </c>
    </row>
    <row r="36" spans="1:17" x14ac:dyDescent="0.25">
      <c r="A36" s="49">
        <v>35</v>
      </c>
      <c r="B36" s="10" t="s">
        <v>73</v>
      </c>
      <c r="C36" s="10" t="s">
        <v>1095</v>
      </c>
      <c r="D36" s="10" t="s">
        <v>1159</v>
      </c>
      <c r="E36" s="10" t="s">
        <v>1114</v>
      </c>
      <c r="F36" s="10" t="s">
        <v>1160</v>
      </c>
      <c r="G36" s="10" t="s">
        <v>1076</v>
      </c>
      <c r="H36" s="10" t="s">
        <v>1161</v>
      </c>
      <c r="I36" s="41">
        <f t="shared" si="0"/>
        <v>60000</v>
      </c>
      <c r="J36" s="64">
        <v>0.06</v>
      </c>
      <c r="K36" s="41">
        <f t="shared" si="1"/>
        <v>60000</v>
      </c>
      <c r="L36" s="64">
        <v>0.06</v>
      </c>
      <c r="M36" s="41">
        <f t="shared" si="2"/>
        <v>51000</v>
      </c>
      <c r="N36" s="64">
        <v>5.0999999999999997E-2</v>
      </c>
      <c r="O36" s="41"/>
      <c r="P36" s="65"/>
      <c r="Q36" s="41">
        <f t="shared" si="3"/>
        <v>51000</v>
      </c>
    </row>
    <row r="37" spans="1:17" x14ac:dyDescent="0.25">
      <c r="A37" s="49">
        <v>36</v>
      </c>
      <c r="B37" s="10" t="s">
        <v>73</v>
      </c>
      <c r="C37" s="10" t="s">
        <v>1095</v>
      </c>
      <c r="D37" s="10" t="s">
        <v>1159</v>
      </c>
      <c r="E37" s="10" t="s">
        <v>1077</v>
      </c>
      <c r="F37" s="10" t="s">
        <v>1162</v>
      </c>
      <c r="G37" s="10" t="s">
        <v>1076</v>
      </c>
      <c r="H37" s="10" t="s">
        <v>1163</v>
      </c>
      <c r="I37" s="41">
        <f t="shared" si="0"/>
        <v>159300</v>
      </c>
      <c r="J37" s="64">
        <v>0.1593</v>
      </c>
      <c r="K37" s="41">
        <f t="shared" si="1"/>
        <v>159300</v>
      </c>
      <c r="L37" s="64">
        <v>0.1593</v>
      </c>
      <c r="M37" s="41">
        <f t="shared" si="2"/>
        <v>8000</v>
      </c>
      <c r="N37" s="64">
        <v>7.9649999999999999E-3</v>
      </c>
      <c r="O37" s="41">
        <f>ROUND(P37*1000000,-2)</f>
        <v>143400</v>
      </c>
      <c r="P37" s="65">
        <v>0.14337</v>
      </c>
      <c r="Q37" s="41">
        <f t="shared" si="3"/>
        <v>151400</v>
      </c>
    </row>
    <row r="38" spans="1:17" x14ac:dyDescent="0.25">
      <c r="A38" s="49">
        <v>37</v>
      </c>
      <c r="B38" s="10" t="s">
        <v>73</v>
      </c>
      <c r="C38" s="10" t="s">
        <v>1095</v>
      </c>
      <c r="D38" s="10" t="s">
        <v>1159</v>
      </c>
      <c r="E38" s="10" t="s">
        <v>1164</v>
      </c>
      <c r="F38" s="10" t="s">
        <v>1165</v>
      </c>
      <c r="G38" s="10" t="s">
        <v>1076</v>
      </c>
      <c r="H38" s="10" t="s">
        <v>1166</v>
      </c>
      <c r="I38" s="41">
        <f t="shared" si="0"/>
        <v>85600</v>
      </c>
      <c r="J38" s="64">
        <v>8.5599999999999996E-2</v>
      </c>
      <c r="K38" s="41">
        <f t="shared" si="1"/>
        <v>85600</v>
      </c>
      <c r="L38" s="64">
        <v>8.5599999999999996E-2</v>
      </c>
      <c r="M38" s="41">
        <f t="shared" si="2"/>
        <v>72800</v>
      </c>
      <c r="N38" s="64">
        <v>7.2760000000000005E-2</v>
      </c>
      <c r="O38" s="41"/>
      <c r="P38" s="65"/>
      <c r="Q38" s="41">
        <f t="shared" si="3"/>
        <v>72800</v>
      </c>
    </row>
    <row r="39" spans="1:17" x14ac:dyDescent="0.25">
      <c r="A39" s="49">
        <v>38</v>
      </c>
      <c r="B39" s="10" t="s">
        <v>73</v>
      </c>
      <c r="C39" s="10" t="s">
        <v>1095</v>
      </c>
      <c r="D39" s="10" t="s">
        <v>1159</v>
      </c>
      <c r="E39" s="10" t="s">
        <v>1074</v>
      </c>
      <c r="F39" s="10" t="s">
        <v>1167</v>
      </c>
      <c r="G39" s="10" t="s">
        <v>1076</v>
      </c>
      <c r="H39" s="10" t="s">
        <v>1020</v>
      </c>
      <c r="I39" s="41">
        <f t="shared" si="0"/>
        <v>31100</v>
      </c>
      <c r="J39" s="64">
        <v>3.1099999999999999E-2</v>
      </c>
      <c r="K39" s="41">
        <f t="shared" si="1"/>
        <v>31100</v>
      </c>
      <c r="L39" s="64">
        <v>3.1099999999999999E-2</v>
      </c>
      <c r="M39" s="41">
        <f t="shared" si="2"/>
        <v>26400</v>
      </c>
      <c r="N39" s="64">
        <v>2.6435E-2</v>
      </c>
      <c r="O39" s="41"/>
      <c r="P39" s="65"/>
      <c r="Q39" s="41">
        <f t="shared" si="3"/>
        <v>26400</v>
      </c>
    </row>
    <row r="40" spans="1:17" x14ac:dyDescent="0.25">
      <c r="A40" s="49">
        <v>39</v>
      </c>
      <c r="B40" s="10" t="s">
        <v>612</v>
      </c>
      <c r="C40" s="10" t="s">
        <v>1095</v>
      </c>
      <c r="D40" s="10" t="s">
        <v>1168</v>
      </c>
      <c r="E40" s="10" t="s">
        <v>1077</v>
      </c>
      <c r="F40" s="10" t="s">
        <v>1169</v>
      </c>
      <c r="G40" s="10" t="s">
        <v>1076</v>
      </c>
      <c r="H40" s="10" t="s">
        <v>1170</v>
      </c>
      <c r="I40" s="41">
        <f t="shared" si="0"/>
        <v>941600</v>
      </c>
      <c r="J40" s="64">
        <v>0.94159999999999999</v>
      </c>
      <c r="K40" s="41">
        <f t="shared" si="1"/>
        <v>941600</v>
      </c>
      <c r="L40" s="64">
        <v>0.94159999999999999</v>
      </c>
      <c r="M40" s="41">
        <f t="shared" si="2"/>
        <v>47100</v>
      </c>
      <c r="N40" s="64">
        <v>4.7079999999999997E-2</v>
      </c>
      <c r="O40" s="41">
        <f>ROUND(P40*1000000,-2)</f>
        <v>847400</v>
      </c>
      <c r="P40" s="65">
        <v>0.84743999999999997</v>
      </c>
      <c r="Q40" s="41">
        <f t="shared" si="3"/>
        <v>894500</v>
      </c>
    </row>
    <row r="41" spans="1:17" x14ac:dyDescent="0.25">
      <c r="A41" s="49">
        <v>40</v>
      </c>
      <c r="B41" s="10" t="s">
        <v>898</v>
      </c>
      <c r="C41" s="10" t="s">
        <v>1095</v>
      </c>
      <c r="D41" s="10" t="s">
        <v>1171</v>
      </c>
      <c r="E41" s="10" t="s">
        <v>1129</v>
      </c>
      <c r="F41" s="10" t="s">
        <v>1172</v>
      </c>
      <c r="G41" s="10" t="s">
        <v>1076</v>
      </c>
      <c r="H41" s="10" t="s">
        <v>1173</v>
      </c>
      <c r="I41" s="41">
        <f t="shared" si="0"/>
        <v>132100</v>
      </c>
      <c r="J41" s="64">
        <v>0.1321</v>
      </c>
      <c r="K41" s="41">
        <f t="shared" si="1"/>
        <v>117000</v>
      </c>
      <c r="L41" s="64">
        <v>0.11700000000000001</v>
      </c>
      <c r="M41" s="41">
        <f t="shared" si="2"/>
        <v>99500</v>
      </c>
      <c r="N41" s="64">
        <v>9.9449999999999997E-2</v>
      </c>
      <c r="O41" s="41"/>
      <c r="P41" s="65"/>
      <c r="Q41" s="41">
        <f t="shared" si="3"/>
        <v>99500</v>
      </c>
    </row>
    <row r="42" spans="1:17" x14ac:dyDescent="0.25">
      <c r="A42" s="49">
        <v>41</v>
      </c>
      <c r="B42" s="10" t="s">
        <v>898</v>
      </c>
      <c r="C42" s="10" t="s">
        <v>1095</v>
      </c>
      <c r="D42" s="10" t="s">
        <v>1171</v>
      </c>
      <c r="E42" s="10" t="s">
        <v>1074</v>
      </c>
      <c r="F42" s="10" t="s">
        <v>1174</v>
      </c>
      <c r="G42" s="10" t="s">
        <v>1076</v>
      </c>
      <c r="H42" s="10" t="s">
        <v>1020</v>
      </c>
      <c r="I42" s="41">
        <f t="shared" si="0"/>
        <v>6000</v>
      </c>
      <c r="J42" s="64">
        <v>6.0000000000000001E-3</v>
      </c>
      <c r="K42" s="41">
        <f t="shared" si="1"/>
        <v>6000</v>
      </c>
      <c r="L42" s="64">
        <v>6.0000000000000001E-3</v>
      </c>
      <c r="M42" s="41">
        <f t="shared" si="2"/>
        <v>5100</v>
      </c>
      <c r="N42" s="64">
        <v>5.1000000000000004E-3</v>
      </c>
      <c r="O42" s="41"/>
      <c r="P42" s="65"/>
      <c r="Q42" s="41">
        <f t="shared" si="3"/>
        <v>5100</v>
      </c>
    </row>
    <row r="43" spans="1:17" x14ac:dyDescent="0.25">
      <c r="A43" s="49">
        <v>42</v>
      </c>
      <c r="B43" s="10" t="s">
        <v>615</v>
      </c>
      <c r="C43" s="10" t="s">
        <v>1081</v>
      </c>
      <c r="D43" s="10" t="s">
        <v>1175</v>
      </c>
      <c r="E43" s="10" t="s">
        <v>1074</v>
      </c>
      <c r="F43" s="10" t="s">
        <v>1176</v>
      </c>
      <c r="G43" s="10" t="s">
        <v>1076</v>
      </c>
      <c r="H43" s="10" t="s">
        <v>1020</v>
      </c>
      <c r="I43" s="41">
        <f t="shared" si="0"/>
        <v>11200</v>
      </c>
      <c r="J43" s="64">
        <v>1.12E-2</v>
      </c>
      <c r="K43" s="41">
        <f t="shared" si="1"/>
        <v>11200</v>
      </c>
      <c r="L43" s="64">
        <v>1.12E-2</v>
      </c>
      <c r="M43" s="41">
        <f t="shared" si="2"/>
        <v>9500</v>
      </c>
      <c r="N43" s="64">
        <v>9.5200000000000007E-3</v>
      </c>
      <c r="O43" s="41"/>
      <c r="P43" s="65"/>
      <c r="Q43" s="41">
        <f t="shared" si="3"/>
        <v>9500</v>
      </c>
    </row>
    <row r="44" spans="1:17" x14ac:dyDescent="0.25">
      <c r="A44" s="49">
        <v>43</v>
      </c>
      <c r="B44" s="10" t="s">
        <v>1177</v>
      </c>
      <c r="C44" s="10" t="s">
        <v>1081</v>
      </c>
      <c r="D44" s="10" t="s">
        <v>1178</v>
      </c>
      <c r="E44" s="10" t="s">
        <v>1114</v>
      </c>
      <c r="F44" s="10" t="s">
        <v>1179</v>
      </c>
      <c r="G44" s="10" t="s">
        <v>1076</v>
      </c>
      <c r="H44" s="10" t="s">
        <v>1180</v>
      </c>
      <c r="I44" s="41">
        <f t="shared" si="0"/>
        <v>35000</v>
      </c>
      <c r="J44" s="64">
        <v>3.5000000000000003E-2</v>
      </c>
      <c r="K44" s="41">
        <f t="shared" si="1"/>
        <v>35000</v>
      </c>
      <c r="L44" s="64">
        <v>3.5000000000000003E-2</v>
      </c>
      <c r="M44" s="41">
        <f t="shared" si="2"/>
        <v>29800</v>
      </c>
      <c r="N44" s="64">
        <v>2.9749999999999999E-2</v>
      </c>
      <c r="O44" s="41"/>
      <c r="P44" s="65"/>
      <c r="Q44" s="41">
        <f t="shared" si="3"/>
        <v>29800</v>
      </c>
    </row>
    <row r="45" spans="1:17" x14ac:dyDescent="0.25">
      <c r="A45" s="49">
        <v>44</v>
      </c>
      <c r="B45" s="10" t="s">
        <v>90</v>
      </c>
      <c r="C45" s="10" t="s">
        <v>1087</v>
      </c>
      <c r="D45" s="10" t="s">
        <v>1181</v>
      </c>
      <c r="E45" s="10" t="s">
        <v>1077</v>
      </c>
      <c r="F45" s="10" t="s">
        <v>1182</v>
      </c>
      <c r="G45" s="10" t="s">
        <v>1076</v>
      </c>
      <c r="H45" s="10" t="s">
        <v>1183</v>
      </c>
      <c r="I45" s="41">
        <f t="shared" si="0"/>
        <v>316100</v>
      </c>
      <c r="J45" s="64">
        <v>0.31605899999999998</v>
      </c>
      <c r="K45" s="41">
        <f t="shared" si="1"/>
        <v>316100</v>
      </c>
      <c r="L45" s="64">
        <v>0.31605899999999998</v>
      </c>
      <c r="M45" s="41">
        <f t="shared" si="2"/>
        <v>15800</v>
      </c>
      <c r="N45" s="64">
        <v>1.580295E-2</v>
      </c>
      <c r="O45" s="41">
        <f>ROUND(P45*1000000,-2)</f>
        <v>284500</v>
      </c>
      <c r="P45" s="65">
        <v>0.28445310000000001</v>
      </c>
      <c r="Q45" s="41">
        <f t="shared" si="3"/>
        <v>300300</v>
      </c>
    </row>
    <row r="46" spans="1:17" x14ac:dyDescent="0.25">
      <c r="A46" s="49">
        <v>45</v>
      </c>
      <c r="B46" s="10" t="s">
        <v>90</v>
      </c>
      <c r="C46" s="10" t="s">
        <v>1087</v>
      </c>
      <c r="D46" s="10" t="s">
        <v>1181</v>
      </c>
      <c r="E46" s="10" t="s">
        <v>1123</v>
      </c>
      <c r="F46" s="10" t="s">
        <v>1184</v>
      </c>
      <c r="G46" s="10" t="s">
        <v>1076</v>
      </c>
      <c r="H46" s="10" t="s">
        <v>1185</v>
      </c>
      <c r="I46" s="41">
        <f t="shared" si="0"/>
        <v>176300</v>
      </c>
      <c r="J46" s="64">
        <v>0.17630000000000001</v>
      </c>
      <c r="K46" s="41">
        <f t="shared" si="1"/>
        <v>176300</v>
      </c>
      <c r="L46" s="64">
        <v>0.17630000000000001</v>
      </c>
      <c r="M46" s="41">
        <f t="shared" si="2"/>
        <v>8800</v>
      </c>
      <c r="N46" s="64">
        <v>8.8149999999999999E-3</v>
      </c>
      <c r="O46" s="41">
        <f>ROUND(P46*1000000,-2)</f>
        <v>158700</v>
      </c>
      <c r="P46" s="65">
        <v>0.15867000000000001</v>
      </c>
      <c r="Q46" s="41">
        <f t="shared" si="3"/>
        <v>167500</v>
      </c>
    </row>
    <row r="47" spans="1:17" x14ac:dyDescent="0.25">
      <c r="A47" s="49">
        <v>46</v>
      </c>
      <c r="B47" s="10" t="s">
        <v>90</v>
      </c>
      <c r="C47" s="10" t="s">
        <v>1087</v>
      </c>
      <c r="D47" s="10" t="s">
        <v>1181</v>
      </c>
      <c r="E47" s="10" t="s">
        <v>1123</v>
      </c>
      <c r="F47" s="10" t="s">
        <v>1186</v>
      </c>
      <c r="G47" s="10" t="s">
        <v>1076</v>
      </c>
      <c r="H47" s="10" t="s">
        <v>1187</v>
      </c>
      <c r="I47" s="41">
        <f t="shared" si="0"/>
        <v>229600</v>
      </c>
      <c r="J47" s="64">
        <v>0.2296</v>
      </c>
      <c r="K47" s="41">
        <f t="shared" si="1"/>
        <v>229600</v>
      </c>
      <c r="L47" s="64">
        <v>0.2296</v>
      </c>
      <c r="M47" s="41">
        <f t="shared" si="2"/>
        <v>11500</v>
      </c>
      <c r="N47" s="64">
        <v>1.1480000000000001E-2</v>
      </c>
      <c r="O47" s="41">
        <f>ROUND(P47*1000000,-2)</f>
        <v>206600</v>
      </c>
      <c r="P47" s="65">
        <v>0.20663999999999999</v>
      </c>
      <c r="Q47" s="41">
        <f t="shared" si="3"/>
        <v>218100</v>
      </c>
    </row>
    <row r="48" spans="1:17" x14ac:dyDescent="0.25">
      <c r="A48" s="49">
        <v>47</v>
      </c>
      <c r="B48" s="10" t="s">
        <v>96</v>
      </c>
      <c r="C48" s="10" t="s">
        <v>1092</v>
      </c>
      <c r="D48" s="10" t="s">
        <v>1188</v>
      </c>
      <c r="E48" s="10" t="s">
        <v>1077</v>
      </c>
      <c r="F48" s="10" t="s">
        <v>1189</v>
      </c>
      <c r="G48" s="10" t="s">
        <v>1076</v>
      </c>
      <c r="H48" s="10" t="s">
        <v>1190</v>
      </c>
      <c r="I48" s="41">
        <f t="shared" si="0"/>
        <v>8095700</v>
      </c>
      <c r="J48" s="64">
        <v>8.0957000000000008</v>
      </c>
      <c r="K48" s="41">
        <f t="shared" si="1"/>
        <v>7286100</v>
      </c>
      <c r="L48" s="64">
        <v>7.2861000000000002</v>
      </c>
      <c r="M48" s="41">
        <f t="shared" si="2"/>
        <v>364300</v>
      </c>
      <c r="N48" s="64">
        <v>0.36430499999999999</v>
      </c>
      <c r="O48" s="41">
        <f>ROUND(P48*1000000,-2)</f>
        <v>6557500</v>
      </c>
      <c r="P48" s="65">
        <v>6.5574899999999996</v>
      </c>
      <c r="Q48" s="41">
        <f t="shared" si="3"/>
        <v>6921800</v>
      </c>
    </row>
    <row r="49" spans="1:17" x14ac:dyDescent="0.25">
      <c r="A49" s="49">
        <v>48</v>
      </c>
      <c r="B49" s="10" t="s">
        <v>96</v>
      </c>
      <c r="C49" s="10" t="s">
        <v>1092</v>
      </c>
      <c r="D49" s="10" t="s">
        <v>1188</v>
      </c>
      <c r="E49" s="10" t="s">
        <v>1077</v>
      </c>
      <c r="F49" s="10" t="s">
        <v>1191</v>
      </c>
      <c r="G49" s="10" t="s">
        <v>1076</v>
      </c>
      <c r="H49" s="10" t="s">
        <v>1192</v>
      </c>
      <c r="I49" s="41">
        <f t="shared" si="0"/>
        <v>205200</v>
      </c>
      <c r="J49" s="64">
        <v>0.20519999999999999</v>
      </c>
      <c r="K49" s="41">
        <f t="shared" si="1"/>
        <v>205200</v>
      </c>
      <c r="L49" s="64">
        <v>0.20519999999999999</v>
      </c>
      <c r="M49" s="41">
        <f t="shared" si="2"/>
        <v>10300</v>
      </c>
      <c r="N49" s="64">
        <v>1.026E-2</v>
      </c>
      <c r="O49" s="41">
        <f>ROUND(P49*1000000,-2)</f>
        <v>184700</v>
      </c>
      <c r="P49" s="65">
        <v>0.18468000000000001</v>
      </c>
      <c r="Q49" s="41">
        <f t="shared" si="3"/>
        <v>195000</v>
      </c>
    </row>
    <row r="50" spans="1:17" x14ac:dyDescent="0.25">
      <c r="A50" s="49">
        <v>49</v>
      </c>
      <c r="B50" s="10" t="s">
        <v>96</v>
      </c>
      <c r="C50" s="10" t="s">
        <v>1092</v>
      </c>
      <c r="D50" s="10" t="s">
        <v>1188</v>
      </c>
      <c r="E50" s="10" t="s">
        <v>1074</v>
      </c>
      <c r="F50" s="10" t="s">
        <v>1193</v>
      </c>
      <c r="G50" s="10" t="s">
        <v>1076</v>
      </c>
      <c r="H50" s="10" t="s">
        <v>1020</v>
      </c>
      <c r="I50" s="41">
        <f t="shared" si="0"/>
        <v>11300</v>
      </c>
      <c r="J50" s="64">
        <v>1.1299999999999999E-2</v>
      </c>
      <c r="K50" s="41">
        <f t="shared" si="1"/>
        <v>11300</v>
      </c>
      <c r="L50" s="64">
        <v>1.1299999999999999E-2</v>
      </c>
      <c r="M50" s="41">
        <f t="shared" si="2"/>
        <v>9600</v>
      </c>
      <c r="N50" s="64">
        <v>9.6050000000000007E-3</v>
      </c>
      <c r="O50" s="41"/>
      <c r="P50" s="65"/>
      <c r="Q50" s="41">
        <f t="shared" si="3"/>
        <v>9600</v>
      </c>
    </row>
    <row r="51" spans="1:17" x14ac:dyDescent="0.25">
      <c r="A51" s="49">
        <v>50</v>
      </c>
      <c r="B51" s="10" t="s">
        <v>105</v>
      </c>
      <c r="C51" s="10" t="s">
        <v>1081</v>
      </c>
      <c r="D51" s="10" t="s">
        <v>1194</v>
      </c>
      <c r="E51" s="10" t="s">
        <v>1140</v>
      </c>
      <c r="F51" s="10" t="s">
        <v>107</v>
      </c>
      <c r="G51" s="10" t="s">
        <v>1076</v>
      </c>
      <c r="H51" s="10" t="s">
        <v>84</v>
      </c>
      <c r="I51" s="41">
        <f t="shared" si="0"/>
        <v>40000</v>
      </c>
      <c r="J51" s="64">
        <v>0.04</v>
      </c>
      <c r="K51" s="41">
        <f t="shared" si="1"/>
        <v>40000</v>
      </c>
      <c r="L51" s="64">
        <v>0.04</v>
      </c>
      <c r="M51" s="41">
        <f t="shared" si="2"/>
        <v>34000</v>
      </c>
      <c r="N51" s="64">
        <v>3.4000000000000002E-2</v>
      </c>
      <c r="O51" s="41"/>
      <c r="P51" s="66"/>
      <c r="Q51" s="41">
        <f t="shared" si="3"/>
        <v>34000</v>
      </c>
    </row>
    <row r="52" spans="1:17" x14ac:dyDescent="0.25">
      <c r="A52" s="49">
        <v>51</v>
      </c>
      <c r="B52" s="10" t="s">
        <v>105</v>
      </c>
      <c r="C52" s="10" t="s">
        <v>1081</v>
      </c>
      <c r="D52" s="10" t="s">
        <v>1194</v>
      </c>
      <c r="E52" s="10" t="s">
        <v>1114</v>
      </c>
      <c r="F52" s="10" t="s">
        <v>1195</v>
      </c>
      <c r="G52" s="10" t="s">
        <v>1076</v>
      </c>
      <c r="H52" s="10" t="s">
        <v>1180</v>
      </c>
      <c r="I52" s="41">
        <f t="shared" si="0"/>
        <v>160000</v>
      </c>
      <c r="J52" s="64">
        <v>0.16</v>
      </c>
      <c r="K52" s="41">
        <f t="shared" si="1"/>
        <v>160000</v>
      </c>
      <c r="L52" s="64">
        <v>0.16</v>
      </c>
      <c r="M52" s="41">
        <f t="shared" si="2"/>
        <v>136000</v>
      </c>
      <c r="N52" s="64">
        <v>0.13600000000000001</v>
      </c>
      <c r="O52" s="41"/>
      <c r="P52" s="65"/>
      <c r="Q52" s="41">
        <f t="shared" si="3"/>
        <v>136000</v>
      </c>
    </row>
    <row r="53" spans="1:17" x14ac:dyDescent="0.25">
      <c r="A53" s="49">
        <v>52</v>
      </c>
      <c r="B53" s="10" t="s">
        <v>105</v>
      </c>
      <c r="C53" s="10" t="s">
        <v>1081</v>
      </c>
      <c r="D53" s="10" t="s">
        <v>1194</v>
      </c>
      <c r="E53" s="10" t="s">
        <v>1074</v>
      </c>
      <c r="F53" s="10" t="s">
        <v>1196</v>
      </c>
      <c r="G53" s="10" t="s">
        <v>1076</v>
      </c>
      <c r="H53" s="10" t="s">
        <v>1020</v>
      </c>
      <c r="I53" s="41">
        <f t="shared" si="0"/>
        <v>10000</v>
      </c>
      <c r="J53" s="64">
        <v>0.01</v>
      </c>
      <c r="K53" s="41">
        <f t="shared" si="1"/>
        <v>10000</v>
      </c>
      <c r="L53" s="64">
        <v>0.01</v>
      </c>
      <c r="M53" s="41">
        <f t="shared" si="2"/>
        <v>8500</v>
      </c>
      <c r="N53" s="64">
        <v>8.5000000000000006E-3</v>
      </c>
      <c r="O53" s="41"/>
      <c r="P53" s="65"/>
      <c r="Q53" s="41">
        <f t="shared" si="3"/>
        <v>8500</v>
      </c>
    </row>
    <row r="54" spans="1:17" x14ac:dyDescent="0.25">
      <c r="A54" s="49">
        <v>53</v>
      </c>
      <c r="B54" s="10" t="s">
        <v>109</v>
      </c>
      <c r="C54" s="10" t="s">
        <v>1087</v>
      </c>
      <c r="D54" s="10" t="s">
        <v>1197</v>
      </c>
      <c r="E54" s="10" t="s">
        <v>1114</v>
      </c>
      <c r="F54" s="10" t="s">
        <v>1198</v>
      </c>
      <c r="G54" s="10" t="s">
        <v>1076</v>
      </c>
      <c r="H54" s="10" t="s">
        <v>1199</v>
      </c>
      <c r="I54" s="41">
        <f t="shared" si="0"/>
        <v>28000</v>
      </c>
      <c r="J54" s="64">
        <v>2.8000000000000001E-2</v>
      </c>
      <c r="K54" s="41">
        <f t="shared" si="1"/>
        <v>28000</v>
      </c>
      <c r="L54" s="64">
        <v>2.8000000000000001E-2</v>
      </c>
      <c r="M54" s="41">
        <f t="shared" si="2"/>
        <v>22400</v>
      </c>
      <c r="N54" s="64">
        <v>2.24E-2</v>
      </c>
      <c r="O54" s="41"/>
      <c r="P54" s="65"/>
      <c r="Q54" s="41">
        <f t="shared" si="3"/>
        <v>22400</v>
      </c>
    </row>
    <row r="55" spans="1:17" x14ac:dyDescent="0.25">
      <c r="A55" s="49">
        <v>54</v>
      </c>
      <c r="B55" s="10" t="s">
        <v>109</v>
      </c>
      <c r="C55" s="10" t="s">
        <v>1087</v>
      </c>
      <c r="D55" s="10" t="s">
        <v>1197</v>
      </c>
      <c r="E55" s="10" t="s">
        <v>1074</v>
      </c>
      <c r="F55" s="10" t="s">
        <v>1200</v>
      </c>
      <c r="G55" s="10" t="s">
        <v>1076</v>
      </c>
      <c r="H55" s="10" t="s">
        <v>1020</v>
      </c>
      <c r="I55" s="41">
        <f t="shared" si="0"/>
        <v>30800</v>
      </c>
      <c r="J55" s="64">
        <v>3.0800000000000001E-2</v>
      </c>
      <c r="K55" s="41">
        <f t="shared" si="1"/>
        <v>30800</v>
      </c>
      <c r="L55" s="64">
        <v>3.0800000000000001E-2</v>
      </c>
      <c r="M55" s="41">
        <f t="shared" si="2"/>
        <v>24600</v>
      </c>
      <c r="N55" s="64">
        <v>2.4639999999999999E-2</v>
      </c>
      <c r="O55" s="41"/>
      <c r="P55" s="65"/>
      <c r="Q55" s="41">
        <f t="shared" si="3"/>
        <v>24600</v>
      </c>
    </row>
    <row r="56" spans="1:17" x14ac:dyDescent="0.25">
      <c r="A56" s="49">
        <v>55</v>
      </c>
      <c r="B56" s="10" t="s">
        <v>113</v>
      </c>
      <c r="C56" s="10" t="s">
        <v>1081</v>
      </c>
      <c r="D56" s="10" t="s">
        <v>1201</v>
      </c>
      <c r="E56" s="10" t="s">
        <v>1077</v>
      </c>
      <c r="F56" s="10" t="s">
        <v>1202</v>
      </c>
      <c r="G56" s="10" t="s">
        <v>1076</v>
      </c>
      <c r="H56" s="10" t="s">
        <v>1203</v>
      </c>
      <c r="I56" s="41">
        <f t="shared" si="0"/>
        <v>416200</v>
      </c>
      <c r="J56" s="64">
        <v>0.41615999999999997</v>
      </c>
      <c r="K56" s="41">
        <f t="shared" si="1"/>
        <v>416200</v>
      </c>
      <c r="L56" s="64">
        <v>0.41615999999999997</v>
      </c>
      <c r="M56" s="41">
        <f t="shared" si="2"/>
        <v>177700</v>
      </c>
      <c r="N56" s="64">
        <v>0.17770031999999999</v>
      </c>
      <c r="O56" s="41">
        <f>ROUND(P56*1000000,-2)</f>
        <v>179000</v>
      </c>
      <c r="P56" s="65">
        <v>0.17899041600000001</v>
      </c>
      <c r="Q56" s="41">
        <f t="shared" si="3"/>
        <v>356700</v>
      </c>
    </row>
    <row r="57" spans="1:17" x14ac:dyDescent="0.25">
      <c r="A57" s="49">
        <v>56</v>
      </c>
      <c r="B57" s="10" t="s">
        <v>113</v>
      </c>
      <c r="C57" s="10" t="s">
        <v>1081</v>
      </c>
      <c r="D57" s="10" t="s">
        <v>1201</v>
      </c>
      <c r="E57" s="10" t="s">
        <v>1204</v>
      </c>
      <c r="F57" s="10" t="s">
        <v>1205</v>
      </c>
      <c r="G57" s="10" t="s">
        <v>1076</v>
      </c>
      <c r="H57" s="10" t="s">
        <v>1206</v>
      </c>
      <c r="I57" s="41">
        <f t="shared" si="0"/>
        <v>6205300</v>
      </c>
      <c r="J57" s="64">
        <v>6.2053000000000003</v>
      </c>
      <c r="K57" s="41">
        <f t="shared" si="1"/>
        <v>6205300</v>
      </c>
      <c r="L57" s="64">
        <v>6.2053000000000003</v>
      </c>
      <c r="M57" s="41">
        <f t="shared" si="2"/>
        <v>930800</v>
      </c>
      <c r="N57" s="64">
        <v>0.93079500000000004</v>
      </c>
      <c r="O57" s="41">
        <f>ROUND(P57*1000000,-2)</f>
        <v>4654000</v>
      </c>
      <c r="P57" s="65">
        <v>4.653975</v>
      </c>
      <c r="Q57" s="41">
        <f t="shared" si="3"/>
        <v>5584800</v>
      </c>
    </row>
    <row r="58" spans="1:17" x14ac:dyDescent="0.25">
      <c r="A58" s="49">
        <v>57</v>
      </c>
      <c r="B58" s="10" t="s">
        <v>113</v>
      </c>
      <c r="C58" s="10" t="s">
        <v>1081</v>
      </c>
      <c r="D58" s="10" t="s">
        <v>1201</v>
      </c>
      <c r="E58" s="10" t="s">
        <v>1074</v>
      </c>
      <c r="F58" s="10" t="s">
        <v>1207</v>
      </c>
      <c r="G58" s="10" t="s">
        <v>1076</v>
      </c>
      <c r="H58" s="10" t="s">
        <v>1020</v>
      </c>
      <c r="I58" s="41">
        <f t="shared" si="0"/>
        <v>118000</v>
      </c>
      <c r="J58" s="64">
        <v>0.11799999999999999</v>
      </c>
      <c r="K58" s="41">
        <f t="shared" si="1"/>
        <v>118000</v>
      </c>
      <c r="L58" s="64">
        <v>0.11799999999999999</v>
      </c>
      <c r="M58" s="41">
        <f t="shared" si="2"/>
        <v>94400</v>
      </c>
      <c r="N58" s="64">
        <v>9.4399999999999998E-2</v>
      </c>
      <c r="O58" s="41"/>
      <c r="P58" s="65"/>
      <c r="Q58" s="41">
        <f t="shared" si="3"/>
        <v>94400</v>
      </c>
    </row>
    <row r="59" spans="1:17" x14ac:dyDescent="0.25">
      <c r="A59" s="49">
        <v>58</v>
      </c>
      <c r="B59" s="10" t="s">
        <v>113</v>
      </c>
      <c r="C59" s="10" t="s">
        <v>1081</v>
      </c>
      <c r="D59" s="10" t="s">
        <v>1201</v>
      </c>
      <c r="E59" s="10" t="s">
        <v>1114</v>
      </c>
      <c r="F59" s="10" t="s">
        <v>1208</v>
      </c>
      <c r="G59" s="10" t="s">
        <v>1076</v>
      </c>
      <c r="H59" s="10" t="s">
        <v>1180</v>
      </c>
      <c r="I59" s="41">
        <f t="shared" si="0"/>
        <v>270000</v>
      </c>
      <c r="J59" s="64">
        <v>0.27</v>
      </c>
      <c r="K59" s="41">
        <f t="shared" si="1"/>
        <v>270000</v>
      </c>
      <c r="L59" s="64">
        <v>0.27</v>
      </c>
      <c r="M59" s="41">
        <f t="shared" si="2"/>
        <v>216000</v>
      </c>
      <c r="N59" s="64">
        <v>0.216</v>
      </c>
      <c r="O59" s="41"/>
      <c r="P59" s="65"/>
      <c r="Q59" s="41">
        <f t="shared" si="3"/>
        <v>216000</v>
      </c>
    </row>
    <row r="60" spans="1:17" ht="30" x14ac:dyDescent="0.25">
      <c r="A60" s="49">
        <v>59</v>
      </c>
      <c r="B60" s="10" t="s">
        <v>117</v>
      </c>
      <c r="C60" s="10" t="s">
        <v>1072</v>
      </c>
      <c r="D60" s="10" t="s">
        <v>1209</v>
      </c>
      <c r="E60" s="10" t="s">
        <v>1077</v>
      </c>
      <c r="F60" s="10" t="s">
        <v>1210</v>
      </c>
      <c r="G60" s="10" t="s">
        <v>1076</v>
      </c>
      <c r="H60" s="10" t="s">
        <v>1211</v>
      </c>
      <c r="I60" s="41">
        <f t="shared" si="0"/>
        <v>1424300</v>
      </c>
      <c r="J60" s="64">
        <v>1.4242999999999999</v>
      </c>
      <c r="K60" s="41">
        <f t="shared" si="1"/>
        <v>1424300</v>
      </c>
      <c r="L60" s="64">
        <v>1.4242999999999999</v>
      </c>
      <c r="M60" s="41">
        <f t="shared" si="2"/>
        <v>71200</v>
      </c>
      <c r="N60" s="64">
        <v>7.1215000000000001E-2</v>
      </c>
      <c r="O60" s="41">
        <f>ROUND(P60*1000000,-2)</f>
        <v>1281900</v>
      </c>
      <c r="P60" s="65">
        <v>1.2818700000000001</v>
      </c>
      <c r="Q60" s="41">
        <f t="shared" si="3"/>
        <v>1353100</v>
      </c>
    </row>
    <row r="61" spans="1:17" x14ac:dyDescent="0.25">
      <c r="A61" s="49">
        <v>60</v>
      </c>
      <c r="B61" s="10" t="s">
        <v>1212</v>
      </c>
      <c r="C61" s="10" t="s">
        <v>1095</v>
      </c>
      <c r="D61" s="10" t="s">
        <v>1159</v>
      </c>
      <c r="E61" s="10" t="s">
        <v>1077</v>
      </c>
      <c r="F61" s="10" t="s">
        <v>1213</v>
      </c>
      <c r="G61" s="10" t="s">
        <v>1076</v>
      </c>
      <c r="H61" s="10" t="s">
        <v>1214</v>
      </c>
      <c r="I61" s="41">
        <f t="shared" si="0"/>
        <v>712900</v>
      </c>
      <c r="J61" s="64">
        <v>0.71289999999999998</v>
      </c>
      <c r="K61" s="41">
        <f t="shared" si="1"/>
        <v>712900</v>
      </c>
      <c r="L61" s="64">
        <v>0.71289999999999998</v>
      </c>
      <c r="M61" s="41">
        <f t="shared" si="2"/>
        <v>35600</v>
      </c>
      <c r="N61" s="64">
        <v>3.5645000000000003E-2</v>
      </c>
      <c r="O61" s="41">
        <f>ROUND(P61*1000000,-2)</f>
        <v>641600</v>
      </c>
      <c r="P61" s="65">
        <v>0.64161000000000001</v>
      </c>
      <c r="Q61" s="41">
        <f t="shared" si="3"/>
        <v>677200</v>
      </c>
    </row>
    <row r="62" spans="1:17" x14ac:dyDescent="0.25">
      <c r="A62" s="49">
        <v>61</v>
      </c>
      <c r="B62" s="10" t="s">
        <v>1215</v>
      </c>
      <c r="C62" s="10" t="s">
        <v>1072</v>
      </c>
      <c r="D62" s="10" t="s">
        <v>1104</v>
      </c>
      <c r="E62" s="10" t="s">
        <v>1077</v>
      </c>
      <c r="F62" s="10" t="s">
        <v>1216</v>
      </c>
      <c r="G62" s="10" t="s">
        <v>1076</v>
      </c>
      <c r="H62" s="10" t="s">
        <v>1217</v>
      </c>
      <c r="I62" s="41">
        <f t="shared" si="0"/>
        <v>83900</v>
      </c>
      <c r="J62" s="64">
        <v>8.3900000000000002E-2</v>
      </c>
      <c r="K62" s="41">
        <f t="shared" si="1"/>
        <v>83900</v>
      </c>
      <c r="L62" s="64">
        <v>8.3900000000000002E-2</v>
      </c>
      <c r="M62" s="41">
        <f t="shared" si="2"/>
        <v>67100</v>
      </c>
      <c r="N62" s="64">
        <v>6.7119999999999999E-2</v>
      </c>
      <c r="O62" s="41"/>
      <c r="P62" s="65"/>
      <c r="Q62" s="41">
        <f t="shared" si="3"/>
        <v>67100</v>
      </c>
    </row>
    <row r="63" spans="1:17" x14ac:dyDescent="0.25">
      <c r="A63" s="49">
        <v>62</v>
      </c>
      <c r="B63" s="10" t="s">
        <v>1215</v>
      </c>
      <c r="C63" s="10" t="s">
        <v>1072</v>
      </c>
      <c r="D63" s="10" t="s">
        <v>1104</v>
      </c>
      <c r="E63" s="10" t="s">
        <v>1129</v>
      </c>
      <c r="F63" s="10" t="s">
        <v>1218</v>
      </c>
      <c r="G63" s="10" t="s">
        <v>1076</v>
      </c>
      <c r="H63" s="10" t="s">
        <v>1219</v>
      </c>
      <c r="I63" s="41">
        <f t="shared" si="0"/>
        <v>322700</v>
      </c>
      <c r="J63" s="64">
        <v>0.32269999999999999</v>
      </c>
      <c r="K63" s="41">
        <f t="shared" si="1"/>
        <v>322700</v>
      </c>
      <c r="L63" s="64">
        <v>0.32269999999999999</v>
      </c>
      <c r="M63" s="41">
        <f t="shared" si="2"/>
        <v>258200</v>
      </c>
      <c r="N63" s="64">
        <v>0.25816</v>
      </c>
      <c r="O63" s="41"/>
      <c r="P63" s="65"/>
      <c r="Q63" s="41">
        <f t="shared" si="3"/>
        <v>258200</v>
      </c>
    </row>
    <row r="64" spans="1:17" x14ac:dyDescent="0.25">
      <c r="A64" s="49">
        <v>63</v>
      </c>
      <c r="B64" s="10" t="s">
        <v>123</v>
      </c>
      <c r="C64" s="10" t="s">
        <v>1072</v>
      </c>
      <c r="D64" s="10" t="s">
        <v>1220</v>
      </c>
      <c r="E64" s="10" t="s">
        <v>1074</v>
      </c>
      <c r="F64" s="10" t="s">
        <v>1221</v>
      </c>
      <c r="G64" s="10" t="s">
        <v>1076</v>
      </c>
      <c r="H64" s="10" t="s">
        <v>1020</v>
      </c>
      <c r="I64" s="41">
        <f t="shared" si="0"/>
        <v>56800</v>
      </c>
      <c r="J64" s="64">
        <v>5.6800000000000003E-2</v>
      </c>
      <c r="K64" s="41">
        <f t="shared" si="1"/>
        <v>56800</v>
      </c>
      <c r="L64" s="64">
        <v>5.6800000000000003E-2</v>
      </c>
      <c r="M64" s="41">
        <f t="shared" si="2"/>
        <v>48300</v>
      </c>
      <c r="N64" s="64">
        <v>4.8280000000000003E-2</v>
      </c>
      <c r="O64" s="41"/>
      <c r="P64" s="65"/>
      <c r="Q64" s="41">
        <f t="shared" si="3"/>
        <v>48300</v>
      </c>
    </row>
    <row r="65" spans="1:17" x14ac:dyDescent="0.25">
      <c r="A65" s="49">
        <v>64</v>
      </c>
      <c r="B65" s="10" t="s">
        <v>1222</v>
      </c>
      <c r="C65" s="10" t="s">
        <v>1095</v>
      </c>
      <c r="D65" s="10" t="s">
        <v>1096</v>
      </c>
      <c r="E65" s="10" t="s">
        <v>1077</v>
      </c>
      <c r="F65" s="10" t="s">
        <v>1223</v>
      </c>
      <c r="G65" s="10" t="s">
        <v>1076</v>
      </c>
      <c r="H65" s="10" t="s">
        <v>1224</v>
      </c>
      <c r="I65" s="41">
        <f t="shared" si="0"/>
        <v>879800</v>
      </c>
      <c r="J65" s="64">
        <v>0.87980000000000003</v>
      </c>
      <c r="K65" s="41">
        <f t="shared" si="1"/>
        <v>746600</v>
      </c>
      <c r="L65" s="64">
        <v>0.74660000000000004</v>
      </c>
      <c r="M65" s="41">
        <f t="shared" si="2"/>
        <v>112000</v>
      </c>
      <c r="N65" s="64">
        <v>0.11199000000000001</v>
      </c>
      <c r="O65" s="41">
        <f>ROUND(P65*1000000,-2)</f>
        <v>560000</v>
      </c>
      <c r="P65" s="65">
        <v>0.55994999999999995</v>
      </c>
      <c r="Q65" s="41">
        <f t="shared" si="3"/>
        <v>672000</v>
      </c>
    </row>
    <row r="66" spans="1:17" x14ac:dyDescent="0.25">
      <c r="A66" s="49">
        <v>65</v>
      </c>
      <c r="B66" s="10" t="s">
        <v>125</v>
      </c>
      <c r="C66" s="10" t="s">
        <v>1081</v>
      </c>
      <c r="D66" s="10" t="s">
        <v>1225</v>
      </c>
      <c r="E66" s="10" t="s">
        <v>1074</v>
      </c>
      <c r="F66" s="10" t="s">
        <v>1226</v>
      </c>
      <c r="G66" s="10" t="s">
        <v>1076</v>
      </c>
      <c r="H66" s="10" t="s">
        <v>1020</v>
      </c>
      <c r="I66" s="41">
        <f t="shared" ref="I66:I129" si="4">ROUND(J66*1000000,-2)</f>
        <v>44000</v>
      </c>
      <c r="J66" s="64">
        <v>4.3999999999999997E-2</v>
      </c>
      <c r="K66" s="41">
        <f t="shared" ref="K66:K129" si="5">ROUND(L66*1000000,-2)</f>
        <v>44000</v>
      </c>
      <c r="L66" s="64">
        <v>4.3999999999999997E-2</v>
      </c>
      <c r="M66" s="41">
        <f t="shared" ref="M66:M129" si="6">ROUND(N66*1000000,-2)</f>
        <v>37400</v>
      </c>
      <c r="N66" s="64">
        <v>3.7400000000000003E-2</v>
      </c>
      <c r="O66" s="41"/>
      <c r="P66" s="65"/>
      <c r="Q66" s="41">
        <f t="shared" ref="Q66:Q129" si="7">M66+O66</f>
        <v>37400</v>
      </c>
    </row>
    <row r="67" spans="1:17" x14ac:dyDescent="0.25">
      <c r="A67" s="49">
        <v>66</v>
      </c>
      <c r="B67" s="10" t="s">
        <v>133</v>
      </c>
      <c r="C67" s="10" t="s">
        <v>1072</v>
      </c>
      <c r="D67" s="10" t="s">
        <v>1227</v>
      </c>
      <c r="E67" s="10" t="s">
        <v>1074</v>
      </c>
      <c r="F67" s="10" t="s">
        <v>1228</v>
      </c>
      <c r="G67" s="10" t="s">
        <v>1076</v>
      </c>
      <c r="H67" s="10" t="s">
        <v>1020</v>
      </c>
      <c r="I67" s="41">
        <f t="shared" si="4"/>
        <v>24400</v>
      </c>
      <c r="J67" s="64">
        <v>2.4400000000000002E-2</v>
      </c>
      <c r="K67" s="41">
        <f t="shared" si="5"/>
        <v>23100</v>
      </c>
      <c r="L67" s="64">
        <v>2.3099999999999999E-2</v>
      </c>
      <c r="M67" s="41">
        <f t="shared" si="6"/>
        <v>19600</v>
      </c>
      <c r="N67" s="64">
        <v>1.9635E-2</v>
      </c>
      <c r="O67" s="41"/>
      <c r="P67" s="65"/>
      <c r="Q67" s="41">
        <f t="shared" si="7"/>
        <v>19600</v>
      </c>
    </row>
    <row r="68" spans="1:17" x14ac:dyDescent="0.25">
      <c r="A68" s="49">
        <v>67</v>
      </c>
      <c r="B68" s="10" t="s">
        <v>1229</v>
      </c>
      <c r="C68" s="10" t="s">
        <v>1092</v>
      </c>
      <c r="D68" s="10" t="s">
        <v>1230</v>
      </c>
      <c r="E68" s="10" t="s">
        <v>1135</v>
      </c>
      <c r="F68" s="10" t="s">
        <v>1231</v>
      </c>
      <c r="G68" s="10" t="s">
        <v>1076</v>
      </c>
      <c r="H68" s="10" t="s">
        <v>1232</v>
      </c>
      <c r="I68" s="41">
        <f t="shared" si="4"/>
        <v>82500</v>
      </c>
      <c r="J68" s="64">
        <v>8.2500000000000004E-2</v>
      </c>
      <c r="K68" s="41">
        <f t="shared" si="5"/>
        <v>82500</v>
      </c>
      <c r="L68" s="64">
        <v>8.2500000000000004E-2</v>
      </c>
      <c r="M68" s="41">
        <f t="shared" si="6"/>
        <v>12400</v>
      </c>
      <c r="N68" s="64">
        <v>1.2375000000000001E-2</v>
      </c>
      <c r="O68" s="41">
        <f>ROUND(P68*1000000,-2)</f>
        <v>61900</v>
      </c>
      <c r="P68" s="65">
        <v>6.1874999999999999E-2</v>
      </c>
      <c r="Q68" s="41">
        <f t="shared" si="7"/>
        <v>74300</v>
      </c>
    </row>
    <row r="69" spans="1:17" x14ac:dyDescent="0.25">
      <c r="A69" s="49">
        <v>68</v>
      </c>
      <c r="B69" s="10" t="s">
        <v>138</v>
      </c>
      <c r="C69" s="10" t="s">
        <v>1081</v>
      </c>
      <c r="D69" s="10" t="s">
        <v>1233</v>
      </c>
      <c r="E69" s="10" t="s">
        <v>1123</v>
      </c>
      <c r="F69" s="10" t="s">
        <v>1234</v>
      </c>
      <c r="G69" s="10" t="s">
        <v>1076</v>
      </c>
      <c r="H69" s="10" t="s">
        <v>1235</v>
      </c>
      <c r="I69" s="41">
        <f t="shared" si="4"/>
        <v>308800</v>
      </c>
      <c r="J69" s="64">
        <v>0.30880000000000002</v>
      </c>
      <c r="K69" s="41">
        <f t="shared" si="5"/>
        <v>282000</v>
      </c>
      <c r="L69" s="64">
        <v>0.28199999999999997</v>
      </c>
      <c r="M69" s="41">
        <f t="shared" si="6"/>
        <v>14100</v>
      </c>
      <c r="N69" s="64">
        <v>1.41E-2</v>
      </c>
      <c r="O69" s="41">
        <f>ROUND(P69*1000000,-2)</f>
        <v>253800</v>
      </c>
      <c r="P69" s="65">
        <v>0.25380000000000003</v>
      </c>
      <c r="Q69" s="41">
        <f t="shared" si="7"/>
        <v>267900</v>
      </c>
    </row>
    <row r="70" spans="1:17" x14ac:dyDescent="0.25">
      <c r="A70" s="49">
        <v>69</v>
      </c>
      <c r="B70" s="10" t="s">
        <v>147</v>
      </c>
      <c r="C70" s="10" t="s">
        <v>1087</v>
      </c>
      <c r="D70" s="10" t="s">
        <v>1236</v>
      </c>
      <c r="E70" s="10" t="s">
        <v>1237</v>
      </c>
      <c r="F70" s="10" t="s">
        <v>1238</v>
      </c>
      <c r="G70" s="10" t="s">
        <v>1076</v>
      </c>
      <c r="H70" s="10" t="s">
        <v>1239</v>
      </c>
      <c r="I70" s="41">
        <f t="shared" si="4"/>
        <v>256000</v>
      </c>
      <c r="J70" s="64">
        <v>0.25600000000000001</v>
      </c>
      <c r="K70" s="41">
        <f t="shared" si="5"/>
        <v>256000</v>
      </c>
      <c r="L70" s="64">
        <v>0.25600000000000001</v>
      </c>
      <c r="M70" s="41">
        <f t="shared" si="6"/>
        <v>217600</v>
      </c>
      <c r="N70" s="64">
        <v>0.21759999999999999</v>
      </c>
      <c r="O70" s="41"/>
      <c r="P70" s="65"/>
      <c r="Q70" s="41">
        <f t="shared" si="7"/>
        <v>217600</v>
      </c>
    </row>
    <row r="71" spans="1:17" x14ac:dyDescent="0.25">
      <c r="A71" s="49">
        <v>70</v>
      </c>
      <c r="B71" s="10" t="s">
        <v>150</v>
      </c>
      <c r="C71" s="10" t="s">
        <v>1087</v>
      </c>
      <c r="D71" s="10" t="s">
        <v>1181</v>
      </c>
      <c r="E71" s="10" t="s">
        <v>1140</v>
      </c>
      <c r="F71" s="10" t="s">
        <v>1240</v>
      </c>
      <c r="G71" s="10" t="s">
        <v>1076</v>
      </c>
      <c r="H71" s="10" t="s">
        <v>1241</v>
      </c>
      <c r="I71" s="41">
        <f t="shared" si="4"/>
        <v>37900</v>
      </c>
      <c r="J71" s="64">
        <v>3.7900000000000003E-2</v>
      </c>
      <c r="K71" s="41">
        <f t="shared" si="5"/>
        <v>37900</v>
      </c>
      <c r="L71" s="64">
        <v>3.7900000000000003E-2</v>
      </c>
      <c r="M71" s="41">
        <f t="shared" si="6"/>
        <v>32200</v>
      </c>
      <c r="N71" s="64">
        <v>3.2215000000000001E-2</v>
      </c>
      <c r="O71" s="41"/>
      <c r="P71" s="65"/>
      <c r="Q71" s="41">
        <f t="shared" si="7"/>
        <v>32200</v>
      </c>
    </row>
    <row r="72" spans="1:17" x14ac:dyDescent="0.25">
      <c r="A72" s="49">
        <v>71</v>
      </c>
      <c r="B72" s="10" t="s">
        <v>150</v>
      </c>
      <c r="C72" s="10" t="s">
        <v>1087</v>
      </c>
      <c r="D72" s="10" t="s">
        <v>1181</v>
      </c>
      <c r="E72" s="10" t="s">
        <v>1114</v>
      </c>
      <c r="F72" s="10" t="s">
        <v>1242</v>
      </c>
      <c r="G72" s="10" t="s">
        <v>1076</v>
      </c>
      <c r="H72" s="10" t="s">
        <v>1199</v>
      </c>
      <c r="I72" s="41">
        <f t="shared" si="4"/>
        <v>62000</v>
      </c>
      <c r="J72" s="64">
        <v>6.2E-2</v>
      </c>
      <c r="K72" s="41">
        <f t="shared" si="5"/>
        <v>62000</v>
      </c>
      <c r="L72" s="64">
        <v>6.2E-2</v>
      </c>
      <c r="M72" s="41">
        <f t="shared" si="6"/>
        <v>52700</v>
      </c>
      <c r="N72" s="64">
        <v>5.2699999999999997E-2</v>
      </c>
      <c r="O72" s="41"/>
      <c r="P72" s="65"/>
      <c r="Q72" s="41">
        <f t="shared" si="7"/>
        <v>52700</v>
      </c>
    </row>
    <row r="73" spans="1:17" x14ac:dyDescent="0.25">
      <c r="A73" s="49">
        <v>72</v>
      </c>
      <c r="B73" s="10" t="s">
        <v>150</v>
      </c>
      <c r="C73" s="10" t="s">
        <v>1087</v>
      </c>
      <c r="D73" s="10" t="s">
        <v>1181</v>
      </c>
      <c r="E73" s="10" t="s">
        <v>1074</v>
      </c>
      <c r="F73" s="10" t="s">
        <v>1243</v>
      </c>
      <c r="G73" s="10" t="s">
        <v>1076</v>
      </c>
      <c r="H73" s="10" t="s">
        <v>1020</v>
      </c>
      <c r="I73" s="41">
        <f t="shared" si="4"/>
        <v>10000</v>
      </c>
      <c r="J73" s="64">
        <v>0.01</v>
      </c>
      <c r="K73" s="41">
        <f t="shared" si="5"/>
        <v>10000</v>
      </c>
      <c r="L73" s="64">
        <v>0.01</v>
      </c>
      <c r="M73" s="41">
        <f t="shared" si="6"/>
        <v>8500</v>
      </c>
      <c r="N73" s="64">
        <v>8.5000000000000006E-3</v>
      </c>
      <c r="O73" s="41"/>
      <c r="P73" s="65"/>
      <c r="Q73" s="41">
        <f t="shared" si="7"/>
        <v>8500</v>
      </c>
    </row>
    <row r="74" spans="1:17" ht="30" x14ac:dyDescent="0.25">
      <c r="A74" s="49">
        <v>73</v>
      </c>
      <c r="B74" s="10" t="s">
        <v>150</v>
      </c>
      <c r="C74" s="10" t="s">
        <v>1087</v>
      </c>
      <c r="D74" s="10" t="s">
        <v>1181</v>
      </c>
      <c r="E74" s="10" t="s">
        <v>1123</v>
      </c>
      <c r="F74" s="10" t="s">
        <v>1244</v>
      </c>
      <c r="G74" s="10" t="s">
        <v>1076</v>
      </c>
      <c r="H74" s="10" t="s">
        <v>1245</v>
      </c>
      <c r="I74" s="41">
        <f t="shared" si="4"/>
        <v>652000</v>
      </c>
      <c r="J74" s="64">
        <v>0.65200000000000002</v>
      </c>
      <c r="K74" s="41">
        <f t="shared" si="5"/>
        <v>652000</v>
      </c>
      <c r="L74" s="64">
        <v>0.65200000000000002</v>
      </c>
      <c r="M74" s="41">
        <f t="shared" si="6"/>
        <v>97800</v>
      </c>
      <c r="N74" s="64">
        <v>9.7799999999999998E-2</v>
      </c>
      <c r="O74" s="41">
        <f>ROUND(P74*1000000,-2)</f>
        <v>489000</v>
      </c>
      <c r="P74" s="65">
        <v>0.48899999999999999</v>
      </c>
      <c r="Q74" s="41">
        <f t="shared" si="7"/>
        <v>586800</v>
      </c>
    </row>
    <row r="75" spans="1:17" x14ac:dyDescent="0.25">
      <c r="A75" s="49">
        <v>74</v>
      </c>
      <c r="B75" s="10" t="s">
        <v>1246</v>
      </c>
      <c r="C75" s="10" t="s">
        <v>1081</v>
      </c>
      <c r="D75" s="10" t="s">
        <v>1247</v>
      </c>
      <c r="E75" s="10" t="s">
        <v>1123</v>
      </c>
      <c r="F75" s="10" t="s">
        <v>1248</v>
      </c>
      <c r="G75" s="10" t="s">
        <v>1076</v>
      </c>
      <c r="H75" s="10" t="s">
        <v>1249</v>
      </c>
      <c r="I75" s="41">
        <f t="shared" si="4"/>
        <v>86000</v>
      </c>
      <c r="J75" s="64">
        <v>8.5999999999999993E-2</v>
      </c>
      <c r="K75" s="41">
        <f t="shared" si="5"/>
        <v>86000</v>
      </c>
      <c r="L75" s="64">
        <v>8.5999999999999993E-2</v>
      </c>
      <c r="M75" s="41">
        <f t="shared" si="6"/>
        <v>4300</v>
      </c>
      <c r="N75" s="64">
        <v>4.3E-3</v>
      </c>
      <c r="O75" s="41">
        <f>ROUND(P75*1000000,-2)</f>
        <v>77400</v>
      </c>
      <c r="P75" s="65">
        <v>7.7399999999999997E-2</v>
      </c>
      <c r="Q75" s="41">
        <f t="shared" si="7"/>
        <v>81700</v>
      </c>
    </row>
    <row r="76" spans="1:17" x14ac:dyDescent="0.25">
      <c r="A76" s="49">
        <v>75</v>
      </c>
      <c r="B76" s="10" t="s">
        <v>155</v>
      </c>
      <c r="C76" s="10" t="s">
        <v>1087</v>
      </c>
      <c r="D76" s="10" t="s">
        <v>1122</v>
      </c>
      <c r="E76" s="10" t="s">
        <v>1135</v>
      </c>
      <c r="F76" s="10" t="s">
        <v>1250</v>
      </c>
      <c r="G76" s="10" t="s">
        <v>1076</v>
      </c>
      <c r="H76" s="10" t="s">
        <v>1251</v>
      </c>
      <c r="I76" s="41">
        <f t="shared" si="4"/>
        <v>102300</v>
      </c>
      <c r="J76" s="64">
        <v>0.1023</v>
      </c>
      <c r="K76" s="41">
        <f t="shared" si="5"/>
        <v>102300</v>
      </c>
      <c r="L76" s="64">
        <v>0.1023</v>
      </c>
      <c r="M76" s="41">
        <f t="shared" si="6"/>
        <v>81800</v>
      </c>
      <c r="N76" s="64">
        <v>8.1839999999999996E-2</v>
      </c>
      <c r="O76" s="41"/>
      <c r="P76" s="65"/>
      <c r="Q76" s="41">
        <f t="shared" si="7"/>
        <v>81800</v>
      </c>
    </row>
    <row r="77" spans="1:17" ht="30" x14ac:dyDescent="0.25">
      <c r="A77" s="49">
        <v>76</v>
      </c>
      <c r="B77" s="10" t="s">
        <v>155</v>
      </c>
      <c r="C77" s="10" t="s">
        <v>1087</v>
      </c>
      <c r="D77" s="10" t="s">
        <v>1122</v>
      </c>
      <c r="E77" s="10" t="s">
        <v>1252</v>
      </c>
      <c r="F77" s="10" t="s">
        <v>1253</v>
      </c>
      <c r="G77" s="10" t="s">
        <v>1076</v>
      </c>
      <c r="H77" s="10" t="s">
        <v>1254</v>
      </c>
      <c r="I77" s="41">
        <f t="shared" si="4"/>
        <v>389200</v>
      </c>
      <c r="J77" s="64">
        <v>0.38919999999999999</v>
      </c>
      <c r="K77" s="41">
        <f t="shared" si="5"/>
        <v>389200</v>
      </c>
      <c r="L77" s="64">
        <v>0.38919999999999999</v>
      </c>
      <c r="M77" s="41">
        <f t="shared" si="6"/>
        <v>58400</v>
      </c>
      <c r="N77" s="64">
        <v>5.8380000000000001E-2</v>
      </c>
      <c r="O77" s="41">
        <f>ROUND(P77*1000000,-2)</f>
        <v>291900</v>
      </c>
      <c r="P77" s="65">
        <v>0.29189999999999999</v>
      </c>
      <c r="Q77" s="41">
        <f t="shared" si="7"/>
        <v>350300</v>
      </c>
    </row>
    <row r="78" spans="1:17" x14ac:dyDescent="0.25">
      <c r="A78" s="49">
        <v>77</v>
      </c>
      <c r="B78" s="10" t="s">
        <v>661</v>
      </c>
      <c r="C78" s="10" t="s">
        <v>1092</v>
      </c>
      <c r="D78" s="10" t="s">
        <v>1255</v>
      </c>
      <c r="E78" s="10" t="s">
        <v>1126</v>
      </c>
      <c r="F78" s="10" t="s">
        <v>1256</v>
      </c>
      <c r="G78" s="10" t="s">
        <v>1076</v>
      </c>
      <c r="H78" s="10" t="s">
        <v>1257</v>
      </c>
      <c r="I78" s="41">
        <f t="shared" si="4"/>
        <v>70600</v>
      </c>
      <c r="J78" s="64">
        <v>7.0599999999999996E-2</v>
      </c>
      <c r="K78" s="41">
        <f t="shared" si="5"/>
        <v>70600</v>
      </c>
      <c r="L78" s="64">
        <v>7.0599999999999996E-2</v>
      </c>
      <c r="M78" s="41">
        <f t="shared" si="6"/>
        <v>3500</v>
      </c>
      <c r="N78" s="64">
        <v>3.5300000000000002E-3</v>
      </c>
      <c r="O78" s="41">
        <f>ROUND(P78*1000000,-2)</f>
        <v>63500</v>
      </c>
      <c r="P78" s="65">
        <v>6.3539999999999999E-2</v>
      </c>
      <c r="Q78" s="41">
        <f t="shared" si="7"/>
        <v>67000</v>
      </c>
    </row>
    <row r="79" spans="1:17" x14ac:dyDescent="0.25">
      <c r="A79" s="49">
        <v>78</v>
      </c>
      <c r="B79" s="10" t="s">
        <v>168</v>
      </c>
      <c r="C79" s="10" t="s">
        <v>1087</v>
      </c>
      <c r="D79" s="10" t="s">
        <v>1181</v>
      </c>
      <c r="E79" s="10" t="s">
        <v>1077</v>
      </c>
      <c r="F79" s="10" t="s">
        <v>1258</v>
      </c>
      <c r="G79" s="10" t="s">
        <v>1076</v>
      </c>
      <c r="H79" s="10" t="s">
        <v>1259</v>
      </c>
      <c r="I79" s="41">
        <f t="shared" si="4"/>
        <v>2500000</v>
      </c>
      <c r="J79" s="64">
        <v>2.5</v>
      </c>
      <c r="K79" s="41">
        <f t="shared" si="5"/>
        <v>2500000</v>
      </c>
      <c r="L79" s="64">
        <v>2.5</v>
      </c>
      <c r="M79" s="41">
        <f t="shared" si="6"/>
        <v>125000</v>
      </c>
      <c r="N79" s="64">
        <v>0.125</v>
      </c>
      <c r="O79" s="41">
        <f>ROUND(P79*1000000,-2)</f>
        <v>2250000</v>
      </c>
      <c r="P79" s="65">
        <v>2.25</v>
      </c>
      <c r="Q79" s="41">
        <f t="shared" si="7"/>
        <v>2375000</v>
      </c>
    </row>
    <row r="80" spans="1:17" x14ac:dyDescent="0.25">
      <c r="A80" s="49">
        <v>79</v>
      </c>
      <c r="B80" s="10" t="s">
        <v>168</v>
      </c>
      <c r="C80" s="10" t="s">
        <v>1087</v>
      </c>
      <c r="D80" s="10" t="s">
        <v>1181</v>
      </c>
      <c r="E80" s="10" t="s">
        <v>1074</v>
      </c>
      <c r="F80" s="10" t="s">
        <v>1260</v>
      </c>
      <c r="G80" s="10" t="s">
        <v>1076</v>
      </c>
      <c r="H80" s="10" t="s">
        <v>1020</v>
      </c>
      <c r="I80" s="41">
        <f t="shared" si="4"/>
        <v>40000</v>
      </c>
      <c r="J80" s="64">
        <v>0.04</v>
      </c>
      <c r="K80" s="41">
        <f t="shared" si="5"/>
        <v>40000</v>
      </c>
      <c r="L80" s="64">
        <v>0.04</v>
      </c>
      <c r="M80" s="41">
        <f t="shared" si="6"/>
        <v>34000</v>
      </c>
      <c r="N80" s="64">
        <v>3.4000000000000002E-2</v>
      </c>
      <c r="O80" s="41"/>
      <c r="P80" s="65"/>
      <c r="Q80" s="41">
        <f t="shared" si="7"/>
        <v>34000</v>
      </c>
    </row>
    <row r="81" spans="1:17" ht="30" x14ac:dyDescent="0.25">
      <c r="A81" s="49">
        <v>80</v>
      </c>
      <c r="B81" s="10" t="s">
        <v>172</v>
      </c>
      <c r="C81" s="10" t="s">
        <v>1092</v>
      </c>
      <c r="D81" s="10" t="s">
        <v>1261</v>
      </c>
      <c r="E81" s="10" t="s">
        <v>1077</v>
      </c>
      <c r="F81" s="10" t="s">
        <v>1262</v>
      </c>
      <c r="G81" s="10" t="s">
        <v>1076</v>
      </c>
      <c r="H81" s="10" t="s">
        <v>1263</v>
      </c>
      <c r="I81" s="41">
        <f t="shared" si="4"/>
        <v>345000</v>
      </c>
      <c r="J81" s="64">
        <v>0.34499999999999997</v>
      </c>
      <c r="K81" s="41">
        <f t="shared" si="5"/>
        <v>345000</v>
      </c>
      <c r="L81" s="64">
        <v>0.34499999999999997</v>
      </c>
      <c r="M81" s="41">
        <f t="shared" si="6"/>
        <v>17300</v>
      </c>
      <c r="N81" s="64">
        <v>1.7250000000000001E-2</v>
      </c>
      <c r="O81" s="41">
        <f t="shared" ref="O81:O87" si="8">ROUND(P81*1000000,-2)</f>
        <v>310500</v>
      </c>
      <c r="P81" s="65">
        <v>0.3105</v>
      </c>
      <c r="Q81" s="41">
        <f t="shared" si="7"/>
        <v>327800</v>
      </c>
    </row>
    <row r="82" spans="1:17" x14ac:dyDescent="0.25">
      <c r="A82" s="49">
        <v>81</v>
      </c>
      <c r="B82" s="10" t="s">
        <v>172</v>
      </c>
      <c r="C82" s="10" t="s">
        <v>1092</v>
      </c>
      <c r="D82" s="10" t="s">
        <v>1261</v>
      </c>
      <c r="E82" s="10" t="s">
        <v>1077</v>
      </c>
      <c r="F82" s="10" t="s">
        <v>1264</v>
      </c>
      <c r="G82" s="10" t="s">
        <v>1076</v>
      </c>
      <c r="H82" s="10" t="s">
        <v>1265</v>
      </c>
      <c r="I82" s="41">
        <f t="shared" si="4"/>
        <v>427900</v>
      </c>
      <c r="J82" s="64">
        <v>0.4279</v>
      </c>
      <c r="K82" s="41">
        <f t="shared" si="5"/>
        <v>427900</v>
      </c>
      <c r="L82" s="64">
        <v>0.4279</v>
      </c>
      <c r="M82" s="41">
        <f t="shared" si="6"/>
        <v>21400</v>
      </c>
      <c r="N82" s="64">
        <v>2.1395000000000001E-2</v>
      </c>
      <c r="O82" s="41">
        <f t="shared" si="8"/>
        <v>385100</v>
      </c>
      <c r="P82" s="65">
        <v>0.38511000000000001</v>
      </c>
      <c r="Q82" s="41">
        <f t="shared" si="7"/>
        <v>406500</v>
      </c>
    </row>
    <row r="83" spans="1:17" ht="30" x14ac:dyDescent="0.25">
      <c r="A83" s="49">
        <v>82</v>
      </c>
      <c r="B83" s="10" t="s">
        <v>172</v>
      </c>
      <c r="C83" s="10" t="s">
        <v>1092</v>
      </c>
      <c r="D83" s="10" t="s">
        <v>1261</v>
      </c>
      <c r="E83" s="10" t="s">
        <v>1077</v>
      </c>
      <c r="F83" s="10" t="s">
        <v>1266</v>
      </c>
      <c r="G83" s="10" t="s">
        <v>1076</v>
      </c>
      <c r="H83" s="10" t="s">
        <v>1267</v>
      </c>
      <c r="I83" s="41">
        <f t="shared" si="4"/>
        <v>232400</v>
      </c>
      <c r="J83" s="64">
        <v>0.2324</v>
      </c>
      <c r="K83" s="41">
        <f t="shared" si="5"/>
        <v>232400</v>
      </c>
      <c r="L83" s="64">
        <v>0.2324</v>
      </c>
      <c r="M83" s="41">
        <f t="shared" si="6"/>
        <v>11600</v>
      </c>
      <c r="N83" s="64">
        <v>1.162E-2</v>
      </c>
      <c r="O83" s="41">
        <f t="shared" si="8"/>
        <v>209200</v>
      </c>
      <c r="P83" s="65">
        <v>0.20916000000000001</v>
      </c>
      <c r="Q83" s="41">
        <f t="shared" si="7"/>
        <v>220800</v>
      </c>
    </row>
    <row r="84" spans="1:17" ht="30" x14ac:dyDescent="0.25">
      <c r="A84" s="49">
        <v>83</v>
      </c>
      <c r="B84" s="10" t="s">
        <v>181</v>
      </c>
      <c r="C84" s="10" t="s">
        <v>1087</v>
      </c>
      <c r="D84" s="10" t="s">
        <v>1122</v>
      </c>
      <c r="E84" s="10" t="s">
        <v>1126</v>
      </c>
      <c r="F84" s="10" t="s">
        <v>1268</v>
      </c>
      <c r="G84" s="10" t="s">
        <v>1076</v>
      </c>
      <c r="H84" s="10" t="s">
        <v>1269</v>
      </c>
      <c r="I84" s="41">
        <f t="shared" si="4"/>
        <v>14400</v>
      </c>
      <c r="J84" s="64">
        <v>1.44E-2</v>
      </c>
      <c r="K84" s="41">
        <f t="shared" si="5"/>
        <v>14400</v>
      </c>
      <c r="L84" s="64">
        <v>1.44E-2</v>
      </c>
      <c r="M84" s="41">
        <f t="shared" si="6"/>
        <v>2200</v>
      </c>
      <c r="N84" s="64">
        <v>2.16E-3</v>
      </c>
      <c r="O84" s="41">
        <f t="shared" si="8"/>
        <v>10800</v>
      </c>
      <c r="P84" s="65">
        <v>1.0800000000000001E-2</v>
      </c>
      <c r="Q84" s="41">
        <f t="shared" si="7"/>
        <v>13000</v>
      </c>
    </row>
    <row r="85" spans="1:17" ht="30" x14ac:dyDescent="0.25">
      <c r="A85" s="49">
        <v>84</v>
      </c>
      <c r="B85" s="10" t="s">
        <v>671</v>
      </c>
      <c r="C85" s="10" t="s">
        <v>1072</v>
      </c>
      <c r="D85" s="10" t="s">
        <v>1220</v>
      </c>
      <c r="E85" s="10" t="s">
        <v>1135</v>
      </c>
      <c r="F85" s="10" t="s">
        <v>1270</v>
      </c>
      <c r="G85" s="10" t="s">
        <v>1076</v>
      </c>
      <c r="H85" s="10" t="s">
        <v>1271</v>
      </c>
      <c r="I85" s="41">
        <f t="shared" si="4"/>
        <v>234300</v>
      </c>
      <c r="J85" s="64">
        <v>0.23430000000000001</v>
      </c>
      <c r="K85" s="41">
        <f t="shared" si="5"/>
        <v>234300</v>
      </c>
      <c r="L85" s="64">
        <v>0.23430000000000001</v>
      </c>
      <c r="M85" s="41">
        <f t="shared" si="6"/>
        <v>11700</v>
      </c>
      <c r="N85" s="64">
        <v>1.1715E-2</v>
      </c>
      <c r="O85" s="41">
        <f t="shared" si="8"/>
        <v>210900</v>
      </c>
      <c r="P85" s="65">
        <v>0.21087</v>
      </c>
      <c r="Q85" s="41">
        <f t="shared" si="7"/>
        <v>222600</v>
      </c>
    </row>
    <row r="86" spans="1:17" x14ac:dyDescent="0.25">
      <c r="A86" s="49">
        <v>85</v>
      </c>
      <c r="B86" s="10" t="s">
        <v>183</v>
      </c>
      <c r="C86" s="10" t="s">
        <v>1095</v>
      </c>
      <c r="D86" s="10" t="s">
        <v>1159</v>
      </c>
      <c r="E86" s="10" t="s">
        <v>1126</v>
      </c>
      <c r="F86" s="10" t="s">
        <v>1272</v>
      </c>
      <c r="G86" s="10" t="s">
        <v>1076</v>
      </c>
      <c r="H86" s="10" t="s">
        <v>1273</v>
      </c>
      <c r="I86" s="41">
        <f t="shared" si="4"/>
        <v>61800</v>
      </c>
      <c r="J86" s="64">
        <v>6.1800000000000001E-2</v>
      </c>
      <c r="K86" s="41">
        <f t="shared" si="5"/>
        <v>38700</v>
      </c>
      <c r="L86" s="64">
        <v>3.8699999999999998E-2</v>
      </c>
      <c r="M86" s="41">
        <f t="shared" si="6"/>
        <v>1900</v>
      </c>
      <c r="N86" s="64">
        <v>1.9350000000000001E-3</v>
      </c>
      <c r="O86" s="41">
        <f t="shared" si="8"/>
        <v>34800</v>
      </c>
      <c r="P86" s="65">
        <v>3.483E-2</v>
      </c>
      <c r="Q86" s="41">
        <f t="shared" si="7"/>
        <v>36700</v>
      </c>
    </row>
    <row r="87" spans="1:17" x14ac:dyDescent="0.25">
      <c r="A87" s="49">
        <v>86</v>
      </c>
      <c r="B87" s="10" t="s">
        <v>185</v>
      </c>
      <c r="C87" s="10" t="s">
        <v>1092</v>
      </c>
      <c r="D87" s="10" t="s">
        <v>1274</v>
      </c>
      <c r="E87" s="10" t="s">
        <v>1077</v>
      </c>
      <c r="F87" s="10" t="s">
        <v>1275</v>
      </c>
      <c r="G87" s="10" t="s">
        <v>1076</v>
      </c>
      <c r="H87" s="10" t="s">
        <v>1276</v>
      </c>
      <c r="I87" s="41">
        <f t="shared" si="4"/>
        <v>3621300</v>
      </c>
      <c r="J87" s="64">
        <v>3.6213000000000002</v>
      </c>
      <c r="K87" s="41">
        <f t="shared" si="5"/>
        <v>3621300</v>
      </c>
      <c r="L87" s="64">
        <v>3.6213000000000002</v>
      </c>
      <c r="M87" s="41">
        <f t="shared" si="6"/>
        <v>181100</v>
      </c>
      <c r="N87" s="64">
        <v>0.181065</v>
      </c>
      <c r="O87" s="41">
        <f t="shared" si="8"/>
        <v>3259200</v>
      </c>
      <c r="P87" s="65">
        <v>3.2591700000000001</v>
      </c>
      <c r="Q87" s="41">
        <f t="shared" si="7"/>
        <v>3440300</v>
      </c>
    </row>
    <row r="88" spans="1:17" x14ac:dyDescent="0.25">
      <c r="A88" s="49">
        <v>87</v>
      </c>
      <c r="B88" s="10" t="s">
        <v>185</v>
      </c>
      <c r="C88" s="10" t="s">
        <v>1092</v>
      </c>
      <c r="D88" s="10" t="s">
        <v>1274</v>
      </c>
      <c r="E88" s="10" t="s">
        <v>1074</v>
      </c>
      <c r="F88" s="10" t="s">
        <v>1277</v>
      </c>
      <c r="G88" s="10" t="s">
        <v>1076</v>
      </c>
      <c r="H88" s="10" t="s">
        <v>1020</v>
      </c>
      <c r="I88" s="41">
        <f t="shared" si="4"/>
        <v>21500</v>
      </c>
      <c r="J88" s="64">
        <v>2.1499999999999998E-2</v>
      </c>
      <c r="K88" s="41">
        <f t="shared" si="5"/>
        <v>21500</v>
      </c>
      <c r="L88" s="64">
        <v>2.1499999999999998E-2</v>
      </c>
      <c r="M88" s="41">
        <f t="shared" si="6"/>
        <v>18300</v>
      </c>
      <c r="N88" s="64">
        <v>1.8275E-2</v>
      </c>
      <c r="O88" s="41"/>
      <c r="P88" s="65"/>
      <c r="Q88" s="41">
        <f t="shared" si="7"/>
        <v>18300</v>
      </c>
    </row>
    <row r="89" spans="1:17" x14ac:dyDescent="0.25">
      <c r="A89" s="49">
        <v>88</v>
      </c>
      <c r="B89" s="10" t="s">
        <v>185</v>
      </c>
      <c r="C89" s="10" t="s">
        <v>1092</v>
      </c>
      <c r="D89" s="10" t="s">
        <v>1274</v>
      </c>
      <c r="E89" s="10" t="s">
        <v>1114</v>
      </c>
      <c r="F89" s="10" t="s">
        <v>1278</v>
      </c>
      <c r="G89" s="10" t="s">
        <v>1076</v>
      </c>
      <c r="H89" s="10" t="s">
        <v>1279</v>
      </c>
      <c r="I89" s="41">
        <f t="shared" si="4"/>
        <v>80000</v>
      </c>
      <c r="J89" s="64">
        <v>0.08</v>
      </c>
      <c r="K89" s="41">
        <f t="shared" si="5"/>
        <v>80000</v>
      </c>
      <c r="L89" s="64">
        <v>0.08</v>
      </c>
      <c r="M89" s="41">
        <f t="shared" si="6"/>
        <v>68000</v>
      </c>
      <c r="N89" s="64">
        <v>6.8000000000000005E-2</v>
      </c>
      <c r="O89" s="41"/>
      <c r="P89" s="65"/>
      <c r="Q89" s="41">
        <f t="shared" si="7"/>
        <v>68000</v>
      </c>
    </row>
    <row r="90" spans="1:17" x14ac:dyDescent="0.25">
      <c r="A90" s="49">
        <v>89</v>
      </c>
      <c r="B90" s="10" t="s">
        <v>189</v>
      </c>
      <c r="C90" s="10" t="s">
        <v>1087</v>
      </c>
      <c r="D90" s="10" t="s">
        <v>1181</v>
      </c>
      <c r="E90" s="10" t="s">
        <v>1074</v>
      </c>
      <c r="F90" s="10" t="s">
        <v>1280</v>
      </c>
      <c r="G90" s="10" t="s">
        <v>1076</v>
      </c>
      <c r="H90" s="10" t="s">
        <v>1020</v>
      </c>
      <c r="I90" s="41">
        <f t="shared" si="4"/>
        <v>25000</v>
      </c>
      <c r="J90" s="64">
        <v>2.5000000000000001E-2</v>
      </c>
      <c r="K90" s="41">
        <f t="shared" si="5"/>
        <v>25000</v>
      </c>
      <c r="L90" s="64">
        <v>2.5000000000000001E-2</v>
      </c>
      <c r="M90" s="41">
        <f t="shared" si="6"/>
        <v>21300</v>
      </c>
      <c r="N90" s="64">
        <v>2.1250000000000002E-2</v>
      </c>
      <c r="O90" s="41"/>
      <c r="P90" s="65"/>
      <c r="Q90" s="41">
        <f t="shared" si="7"/>
        <v>21300</v>
      </c>
    </row>
    <row r="91" spans="1:17" x14ac:dyDescent="0.25">
      <c r="A91" s="49">
        <v>90</v>
      </c>
      <c r="B91" s="10" t="s">
        <v>189</v>
      </c>
      <c r="C91" s="10" t="s">
        <v>1087</v>
      </c>
      <c r="D91" s="10" t="s">
        <v>1181</v>
      </c>
      <c r="E91" s="10" t="s">
        <v>1126</v>
      </c>
      <c r="F91" s="10" t="s">
        <v>1281</v>
      </c>
      <c r="G91" s="10" t="s">
        <v>1076</v>
      </c>
      <c r="H91" s="10" t="s">
        <v>1282</v>
      </c>
      <c r="I91" s="41">
        <f t="shared" si="4"/>
        <v>100000</v>
      </c>
      <c r="J91" s="64">
        <v>0.1</v>
      </c>
      <c r="K91" s="41">
        <f t="shared" si="5"/>
        <v>100000</v>
      </c>
      <c r="L91" s="64">
        <v>0.1</v>
      </c>
      <c r="M91" s="41">
        <f t="shared" si="6"/>
        <v>5000</v>
      </c>
      <c r="N91" s="64">
        <v>5.0000000000000001E-3</v>
      </c>
      <c r="O91" s="41">
        <f>ROUND(P91*1000000,-2)</f>
        <v>90000</v>
      </c>
      <c r="P91" s="65">
        <v>0.09</v>
      </c>
      <c r="Q91" s="41">
        <f t="shared" si="7"/>
        <v>95000</v>
      </c>
    </row>
    <row r="92" spans="1:17" x14ac:dyDescent="0.25">
      <c r="A92" s="49">
        <v>91</v>
      </c>
      <c r="B92" s="10" t="s">
        <v>209</v>
      </c>
      <c r="C92" s="10" t="s">
        <v>1095</v>
      </c>
      <c r="D92" s="10" t="s">
        <v>1110</v>
      </c>
      <c r="E92" s="10" t="s">
        <v>1077</v>
      </c>
      <c r="F92" s="10" t="s">
        <v>1283</v>
      </c>
      <c r="G92" s="10" t="s">
        <v>1076</v>
      </c>
      <c r="H92" s="10" t="s">
        <v>1284</v>
      </c>
      <c r="I92" s="41">
        <f t="shared" si="4"/>
        <v>664500</v>
      </c>
      <c r="J92" s="64">
        <v>0.66449999999999998</v>
      </c>
      <c r="K92" s="41">
        <f t="shared" si="5"/>
        <v>664500</v>
      </c>
      <c r="L92" s="64">
        <v>0.66449999999999998</v>
      </c>
      <c r="M92" s="41">
        <f t="shared" si="6"/>
        <v>33200</v>
      </c>
      <c r="N92" s="64">
        <v>3.3224999999999998E-2</v>
      </c>
      <c r="O92" s="41">
        <f>ROUND(P92*1000000,-2)</f>
        <v>598100</v>
      </c>
      <c r="P92" s="65">
        <v>0.59804999999999997</v>
      </c>
      <c r="Q92" s="41">
        <f t="shared" si="7"/>
        <v>631300</v>
      </c>
    </row>
    <row r="93" spans="1:17" ht="30" x14ac:dyDescent="0.25">
      <c r="A93" s="49">
        <v>92</v>
      </c>
      <c r="B93" s="10" t="s">
        <v>209</v>
      </c>
      <c r="C93" s="10" t="s">
        <v>1095</v>
      </c>
      <c r="D93" s="10" t="s">
        <v>1110</v>
      </c>
      <c r="E93" s="10" t="s">
        <v>1077</v>
      </c>
      <c r="F93" s="10" t="s">
        <v>1285</v>
      </c>
      <c r="G93" s="10" t="s">
        <v>1076</v>
      </c>
      <c r="H93" s="10" t="s">
        <v>1286</v>
      </c>
      <c r="I93" s="41">
        <f t="shared" si="4"/>
        <v>170600</v>
      </c>
      <c r="J93" s="64">
        <v>0.1706</v>
      </c>
      <c r="K93" s="41">
        <f t="shared" si="5"/>
        <v>170600</v>
      </c>
      <c r="L93" s="64">
        <v>0.1706</v>
      </c>
      <c r="M93" s="41">
        <f t="shared" si="6"/>
        <v>8500</v>
      </c>
      <c r="N93" s="64">
        <v>8.5299999999999994E-3</v>
      </c>
      <c r="O93" s="41">
        <f>ROUND(P93*1000000,-2)</f>
        <v>153500</v>
      </c>
      <c r="P93" s="65">
        <v>0.15354000000000001</v>
      </c>
      <c r="Q93" s="41">
        <f t="shared" si="7"/>
        <v>162000</v>
      </c>
    </row>
    <row r="94" spans="1:17" ht="30" x14ac:dyDescent="0.25">
      <c r="A94" s="49">
        <v>93</v>
      </c>
      <c r="B94" s="10" t="s">
        <v>214</v>
      </c>
      <c r="C94" s="10" t="s">
        <v>1072</v>
      </c>
      <c r="D94" s="10" t="s">
        <v>1220</v>
      </c>
      <c r="E94" s="10" t="s">
        <v>1126</v>
      </c>
      <c r="F94" s="10" t="s">
        <v>1287</v>
      </c>
      <c r="G94" s="10" t="s">
        <v>1076</v>
      </c>
      <c r="H94" s="10" t="s">
        <v>1288</v>
      </c>
      <c r="I94" s="41">
        <f t="shared" si="4"/>
        <v>35500</v>
      </c>
      <c r="J94" s="64">
        <v>3.5459999999999998E-2</v>
      </c>
      <c r="K94" s="41">
        <f t="shared" si="5"/>
        <v>35500</v>
      </c>
      <c r="L94" s="64">
        <v>3.5459999999999998E-2</v>
      </c>
      <c r="M94" s="41">
        <f t="shared" si="6"/>
        <v>1800</v>
      </c>
      <c r="N94" s="64">
        <v>1.7730000000000001E-3</v>
      </c>
      <c r="O94" s="41">
        <f>ROUND(P94*1000000,-2)</f>
        <v>31900</v>
      </c>
      <c r="P94" s="65">
        <v>3.1913999999999998E-2</v>
      </c>
      <c r="Q94" s="41">
        <f t="shared" si="7"/>
        <v>33700</v>
      </c>
    </row>
    <row r="95" spans="1:17" ht="30" x14ac:dyDescent="0.25">
      <c r="A95" s="49">
        <v>94</v>
      </c>
      <c r="B95" s="10" t="s">
        <v>220</v>
      </c>
      <c r="C95" s="10" t="s">
        <v>1087</v>
      </c>
      <c r="D95" s="10" t="s">
        <v>1289</v>
      </c>
      <c r="E95" s="10" t="s">
        <v>1077</v>
      </c>
      <c r="F95" s="10" t="s">
        <v>1290</v>
      </c>
      <c r="G95" s="10" t="s">
        <v>1076</v>
      </c>
      <c r="H95" s="10" t="s">
        <v>1291</v>
      </c>
      <c r="I95" s="41">
        <f t="shared" si="4"/>
        <v>176400</v>
      </c>
      <c r="J95" s="64">
        <v>0.1764</v>
      </c>
      <c r="K95" s="41">
        <f t="shared" si="5"/>
        <v>176400</v>
      </c>
      <c r="L95" s="64">
        <v>0.1764</v>
      </c>
      <c r="M95" s="41">
        <f t="shared" si="6"/>
        <v>26500</v>
      </c>
      <c r="N95" s="64">
        <v>2.6460000000000001E-2</v>
      </c>
      <c r="O95" s="41">
        <f>ROUND(P95*1000000,-2)</f>
        <v>132300</v>
      </c>
      <c r="P95" s="65">
        <v>0.1323</v>
      </c>
      <c r="Q95" s="41">
        <f t="shared" si="7"/>
        <v>158800</v>
      </c>
    </row>
    <row r="96" spans="1:17" x14ac:dyDescent="0.25">
      <c r="A96" s="49">
        <v>95</v>
      </c>
      <c r="B96" s="10" t="s">
        <v>220</v>
      </c>
      <c r="C96" s="10" t="s">
        <v>1087</v>
      </c>
      <c r="D96" s="10" t="s">
        <v>1289</v>
      </c>
      <c r="E96" s="10" t="s">
        <v>1074</v>
      </c>
      <c r="F96" s="10" t="s">
        <v>1292</v>
      </c>
      <c r="G96" s="10" t="s">
        <v>1076</v>
      </c>
      <c r="H96" s="10" t="s">
        <v>1020</v>
      </c>
      <c r="I96" s="41">
        <f t="shared" si="4"/>
        <v>12500</v>
      </c>
      <c r="J96" s="64">
        <v>1.2500000000000001E-2</v>
      </c>
      <c r="K96" s="41">
        <f t="shared" si="5"/>
        <v>12500</v>
      </c>
      <c r="L96" s="64">
        <v>1.2500000000000001E-2</v>
      </c>
      <c r="M96" s="41">
        <f t="shared" si="6"/>
        <v>10000</v>
      </c>
      <c r="N96" s="64">
        <v>0.01</v>
      </c>
      <c r="O96" s="41"/>
      <c r="P96" s="65"/>
      <c r="Q96" s="41">
        <f t="shared" si="7"/>
        <v>10000</v>
      </c>
    </row>
    <row r="97" spans="1:17" x14ac:dyDescent="0.25">
      <c r="A97" s="49">
        <v>96</v>
      </c>
      <c r="B97" s="10" t="s">
        <v>222</v>
      </c>
      <c r="C97" s="10" t="s">
        <v>1092</v>
      </c>
      <c r="D97" s="10" t="s">
        <v>1293</v>
      </c>
      <c r="E97" s="10" t="s">
        <v>1114</v>
      </c>
      <c r="F97" s="10" t="s">
        <v>1294</v>
      </c>
      <c r="G97" s="10" t="s">
        <v>1076</v>
      </c>
      <c r="H97" s="10" t="s">
        <v>1279</v>
      </c>
      <c r="I97" s="41">
        <f t="shared" si="4"/>
        <v>50000</v>
      </c>
      <c r="J97" s="64">
        <v>0.05</v>
      </c>
      <c r="K97" s="41">
        <f t="shared" si="5"/>
        <v>50000</v>
      </c>
      <c r="L97" s="64">
        <v>0.05</v>
      </c>
      <c r="M97" s="41">
        <f t="shared" si="6"/>
        <v>40000</v>
      </c>
      <c r="N97" s="64">
        <v>0.04</v>
      </c>
      <c r="O97" s="41"/>
      <c r="P97" s="65"/>
      <c r="Q97" s="41">
        <f t="shared" si="7"/>
        <v>40000</v>
      </c>
    </row>
    <row r="98" spans="1:17" x14ac:dyDescent="0.25">
      <c r="A98" s="49">
        <v>97</v>
      </c>
      <c r="B98" s="10" t="s">
        <v>228</v>
      </c>
      <c r="C98" s="10" t="s">
        <v>1081</v>
      </c>
      <c r="D98" s="10" t="s">
        <v>1178</v>
      </c>
      <c r="E98" s="10" t="s">
        <v>1077</v>
      </c>
      <c r="F98" s="10" t="s">
        <v>1295</v>
      </c>
      <c r="G98" s="10" t="s">
        <v>1076</v>
      </c>
      <c r="H98" s="10" t="s">
        <v>1296</v>
      </c>
      <c r="I98" s="41">
        <f t="shared" si="4"/>
        <v>107500</v>
      </c>
      <c r="J98" s="64">
        <v>0.10752200000000001</v>
      </c>
      <c r="K98" s="41">
        <f t="shared" si="5"/>
        <v>85300</v>
      </c>
      <c r="L98" s="64">
        <v>8.5276000000000005E-2</v>
      </c>
      <c r="M98" s="41">
        <f t="shared" si="6"/>
        <v>4300</v>
      </c>
      <c r="N98" s="64">
        <v>4.2637999999999999E-3</v>
      </c>
      <c r="O98" s="41">
        <f>ROUND(P98*1000000,-2)</f>
        <v>76700</v>
      </c>
      <c r="P98" s="65">
        <v>7.6748399999999994E-2</v>
      </c>
      <c r="Q98" s="41">
        <f t="shared" si="7"/>
        <v>81000</v>
      </c>
    </row>
    <row r="99" spans="1:17" x14ac:dyDescent="0.25">
      <c r="A99" s="49">
        <v>98</v>
      </c>
      <c r="B99" s="10" t="s">
        <v>236</v>
      </c>
      <c r="C99" s="10" t="s">
        <v>1092</v>
      </c>
      <c r="D99" s="10" t="s">
        <v>1107</v>
      </c>
      <c r="E99" s="10" t="s">
        <v>1077</v>
      </c>
      <c r="F99" s="10" t="s">
        <v>1297</v>
      </c>
      <c r="G99" s="10" t="s">
        <v>1076</v>
      </c>
      <c r="H99" s="10" t="s">
        <v>1298</v>
      </c>
      <c r="I99" s="41">
        <f t="shared" si="4"/>
        <v>186800</v>
      </c>
      <c r="J99" s="64">
        <v>0.18679999999999999</v>
      </c>
      <c r="K99" s="41">
        <f t="shared" si="5"/>
        <v>186800</v>
      </c>
      <c r="L99" s="64">
        <v>0.18679999999999999</v>
      </c>
      <c r="M99" s="41">
        <f t="shared" si="6"/>
        <v>9300</v>
      </c>
      <c r="N99" s="64">
        <v>9.3399999999999993E-3</v>
      </c>
      <c r="O99" s="41">
        <f>ROUND(P99*1000000,-2)</f>
        <v>168100</v>
      </c>
      <c r="P99" s="65">
        <v>0.16811999999999999</v>
      </c>
      <c r="Q99" s="41">
        <f t="shared" si="7"/>
        <v>177400</v>
      </c>
    </row>
    <row r="100" spans="1:17" x14ac:dyDescent="0.25">
      <c r="A100" s="49">
        <v>99</v>
      </c>
      <c r="B100" s="10" t="s">
        <v>236</v>
      </c>
      <c r="C100" s="10" t="s">
        <v>1092</v>
      </c>
      <c r="D100" s="10" t="s">
        <v>1107</v>
      </c>
      <c r="E100" s="10" t="s">
        <v>1237</v>
      </c>
      <c r="F100" s="10" t="s">
        <v>1299</v>
      </c>
      <c r="G100" s="10" t="s">
        <v>1076</v>
      </c>
      <c r="H100" s="10" t="s">
        <v>1300</v>
      </c>
      <c r="I100" s="41">
        <f t="shared" si="4"/>
        <v>87700</v>
      </c>
      <c r="J100" s="64">
        <v>8.7720000000000006E-2</v>
      </c>
      <c r="K100" s="41">
        <f t="shared" si="5"/>
        <v>87700</v>
      </c>
      <c r="L100" s="64">
        <v>8.7720000000000006E-2</v>
      </c>
      <c r="M100" s="41">
        <f t="shared" si="6"/>
        <v>74600</v>
      </c>
      <c r="N100" s="64">
        <v>7.4562000000000003E-2</v>
      </c>
      <c r="O100" s="41"/>
      <c r="P100" s="65"/>
      <c r="Q100" s="41">
        <f t="shared" si="7"/>
        <v>74600</v>
      </c>
    </row>
    <row r="101" spans="1:17" x14ac:dyDescent="0.25">
      <c r="A101" s="49">
        <v>100</v>
      </c>
      <c r="B101" s="10" t="s">
        <v>236</v>
      </c>
      <c r="C101" s="10" t="s">
        <v>1092</v>
      </c>
      <c r="D101" s="10" t="s">
        <v>1107</v>
      </c>
      <c r="E101" s="10" t="s">
        <v>1123</v>
      </c>
      <c r="F101" s="10" t="s">
        <v>1301</v>
      </c>
      <c r="G101" s="10" t="s">
        <v>1076</v>
      </c>
      <c r="H101" s="10" t="s">
        <v>1302</v>
      </c>
      <c r="I101" s="41">
        <f t="shared" si="4"/>
        <v>491200</v>
      </c>
      <c r="J101" s="64">
        <v>0.49121999999999999</v>
      </c>
      <c r="K101" s="41">
        <f t="shared" si="5"/>
        <v>434100</v>
      </c>
      <c r="L101" s="64">
        <v>0.43409199999999998</v>
      </c>
      <c r="M101" s="41">
        <f t="shared" si="6"/>
        <v>21700</v>
      </c>
      <c r="N101" s="64">
        <v>2.1704600000000001E-2</v>
      </c>
      <c r="O101" s="41">
        <f>ROUND(P101*1000000,-2)</f>
        <v>390700</v>
      </c>
      <c r="P101" s="65">
        <v>0.3906828</v>
      </c>
      <c r="Q101" s="41">
        <f t="shared" si="7"/>
        <v>412400</v>
      </c>
    </row>
    <row r="102" spans="1:17" x14ac:dyDescent="0.25">
      <c r="A102" s="49">
        <v>101</v>
      </c>
      <c r="B102" s="10" t="s">
        <v>236</v>
      </c>
      <c r="C102" s="10" t="s">
        <v>1092</v>
      </c>
      <c r="D102" s="10" t="s">
        <v>1107</v>
      </c>
      <c r="E102" s="10" t="s">
        <v>1126</v>
      </c>
      <c r="F102" s="10" t="s">
        <v>1303</v>
      </c>
      <c r="G102" s="10" t="s">
        <v>1076</v>
      </c>
      <c r="H102" s="10" t="s">
        <v>1304</v>
      </c>
      <c r="I102" s="41">
        <f t="shared" si="4"/>
        <v>88600</v>
      </c>
      <c r="J102" s="64">
        <v>8.8620000000000004E-2</v>
      </c>
      <c r="K102" s="41">
        <f t="shared" si="5"/>
        <v>85100</v>
      </c>
      <c r="L102" s="64">
        <v>8.5139000000000006E-2</v>
      </c>
      <c r="M102" s="41">
        <f t="shared" si="6"/>
        <v>4300</v>
      </c>
      <c r="N102" s="64">
        <v>4.2569499999999998E-3</v>
      </c>
      <c r="O102" s="41">
        <f>ROUND(P102*1000000,-2)</f>
        <v>76600</v>
      </c>
      <c r="P102" s="65">
        <v>7.6625100000000002E-2</v>
      </c>
      <c r="Q102" s="41">
        <f t="shared" si="7"/>
        <v>80900</v>
      </c>
    </row>
    <row r="103" spans="1:17" x14ac:dyDescent="0.25">
      <c r="A103" s="49">
        <v>102</v>
      </c>
      <c r="B103" s="10" t="s">
        <v>236</v>
      </c>
      <c r="C103" s="10" t="s">
        <v>1092</v>
      </c>
      <c r="D103" s="10" t="s">
        <v>1107</v>
      </c>
      <c r="E103" s="10" t="s">
        <v>1123</v>
      </c>
      <c r="F103" s="10" t="s">
        <v>1305</v>
      </c>
      <c r="G103" s="10" t="s">
        <v>1076</v>
      </c>
      <c r="H103" s="10" t="s">
        <v>1306</v>
      </c>
      <c r="I103" s="41">
        <f t="shared" si="4"/>
        <v>307700</v>
      </c>
      <c r="J103" s="64">
        <v>0.30769999999999997</v>
      </c>
      <c r="K103" s="41">
        <f t="shared" si="5"/>
        <v>307700</v>
      </c>
      <c r="L103" s="64">
        <v>0.30769999999999997</v>
      </c>
      <c r="M103" s="41">
        <f t="shared" si="6"/>
        <v>15400</v>
      </c>
      <c r="N103" s="64">
        <v>1.5384999999999999E-2</v>
      </c>
      <c r="O103" s="41">
        <f>ROUND(P103*1000000,-2)</f>
        <v>276900</v>
      </c>
      <c r="P103" s="65">
        <v>0.27693000000000001</v>
      </c>
      <c r="Q103" s="41">
        <f t="shared" si="7"/>
        <v>292300</v>
      </c>
    </row>
    <row r="104" spans="1:17" x14ac:dyDescent="0.25">
      <c r="A104" s="49">
        <v>103</v>
      </c>
      <c r="B104" s="10" t="s">
        <v>236</v>
      </c>
      <c r="C104" s="10" t="s">
        <v>1092</v>
      </c>
      <c r="D104" s="10" t="s">
        <v>1107</v>
      </c>
      <c r="E104" s="10" t="s">
        <v>1074</v>
      </c>
      <c r="F104" s="10" t="s">
        <v>1307</v>
      </c>
      <c r="G104" s="10" t="s">
        <v>1076</v>
      </c>
      <c r="H104" s="10" t="s">
        <v>1020</v>
      </c>
      <c r="I104" s="41">
        <f t="shared" si="4"/>
        <v>15000</v>
      </c>
      <c r="J104" s="64">
        <v>1.4999999999999999E-2</v>
      </c>
      <c r="K104" s="41">
        <f t="shared" si="5"/>
        <v>15000</v>
      </c>
      <c r="L104" s="64">
        <v>1.4999999999999999E-2</v>
      </c>
      <c r="M104" s="41">
        <f t="shared" si="6"/>
        <v>12800</v>
      </c>
      <c r="N104" s="64">
        <v>1.2749999999999999E-2</v>
      </c>
      <c r="O104" s="41"/>
      <c r="P104" s="65"/>
      <c r="Q104" s="41">
        <f t="shared" si="7"/>
        <v>12800</v>
      </c>
    </row>
    <row r="105" spans="1:17" x14ac:dyDescent="0.25">
      <c r="A105" s="49">
        <v>104</v>
      </c>
      <c r="B105" s="10" t="s">
        <v>236</v>
      </c>
      <c r="C105" s="10" t="s">
        <v>1092</v>
      </c>
      <c r="D105" s="10" t="s">
        <v>1107</v>
      </c>
      <c r="E105" s="10" t="s">
        <v>1123</v>
      </c>
      <c r="F105" s="10" t="s">
        <v>1308</v>
      </c>
      <c r="G105" s="10" t="s">
        <v>1076</v>
      </c>
      <c r="H105" s="10" t="s">
        <v>1309</v>
      </c>
      <c r="I105" s="41">
        <f t="shared" si="4"/>
        <v>714000</v>
      </c>
      <c r="J105" s="64">
        <v>0.71399999999999997</v>
      </c>
      <c r="K105" s="41">
        <f t="shared" si="5"/>
        <v>624800</v>
      </c>
      <c r="L105" s="64">
        <v>0.62480000000000002</v>
      </c>
      <c r="M105" s="41">
        <f t="shared" si="6"/>
        <v>31200</v>
      </c>
      <c r="N105" s="64">
        <v>3.124E-2</v>
      </c>
      <c r="O105" s="41">
        <f>ROUND(P105*1000000,-2)</f>
        <v>562300</v>
      </c>
      <c r="P105" s="65">
        <v>0.56232000000000004</v>
      </c>
      <c r="Q105" s="41">
        <f t="shared" si="7"/>
        <v>593500</v>
      </c>
    </row>
    <row r="106" spans="1:17" x14ac:dyDescent="0.25">
      <c r="A106" s="49">
        <v>105</v>
      </c>
      <c r="B106" s="10" t="s">
        <v>238</v>
      </c>
      <c r="C106" s="10" t="s">
        <v>1081</v>
      </c>
      <c r="D106" s="10" t="s">
        <v>1247</v>
      </c>
      <c r="E106" s="10" t="s">
        <v>1077</v>
      </c>
      <c r="F106" s="10" t="s">
        <v>1310</v>
      </c>
      <c r="G106" s="10" t="s">
        <v>1076</v>
      </c>
      <c r="H106" s="10" t="s">
        <v>1311</v>
      </c>
      <c r="I106" s="41">
        <f t="shared" si="4"/>
        <v>172000</v>
      </c>
      <c r="J106" s="64">
        <v>0.17199999999999999</v>
      </c>
      <c r="K106" s="41">
        <f t="shared" si="5"/>
        <v>172000</v>
      </c>
      <c r="L106" s="64">
        <v>0.17199999999999999</v>
      </c>
      <c r="M106" s="41">
        <f t="shared" si="6"/>
        <v>8600</v>
      </c>
      <c r="N106" s="64">
        <v>8.6E-3</v>
      </c>
      <c r="O106" s="41">
        <f>ROUND(P106*1000000,-2)</f>
        <v>154800</v>
      </c>
      <c r="P106" s="65">
        <v>0.15479999999999999</v>
      </c>
      <c r="Q106" s="41">
        <f t="shared" si="7"/>
        <v>163400</v>
      </c>
    </row>
    <row r="107" spans="1:17" x14ac:dyDescent="0.25">
      <c r="A107" s="49">
        <v>106</v>
      </c>
      <c r="B107" s="10" t="s">
        <v>238</v>
      </c>
      <c r="C107" s="10" t="s">
        <v>1081</v>
      </c>
      <c r="D107" s="10" t="s">
        <v>1247</v>
      </c>
      <c r="E107" s="10" t="s">
        <v>1126</v>
      </c>
      <c r="F107" s="10" t="s">
        <v>1312</v>
      </c>
      <c r="G107" s="10" t="s">
        <v>1076</v>
      </c>
      <c r="H107" s="10" t="s">
        <v>1313</v>
      </c>
      <c r="I107" s="41">
        <f t="shared" si="4"/>
        <v>65500</v>
      </c>
      <c r="J107" s="64">
        <v>6.5500000000000003E-2</v>
      </c>
      <c r="K107" s="41">
        <f t="shared" si="5"/>
        <v>65500</v>
      </c>
      <c r="L107" s="64">
        <v>6.5500000000000003E-2</v>
      </c>
      <c r="M107" s="41">
        <f t="shared" si="6"/>
        <v>3300</v>
      </c>
      <c r="N107" s="64">
        <v>3.2750000000000001E-3</v>
      </c>
      <c r="O107" s="41">
        <f>ROUND(P107*1000000,-2)</f>
        <v>59000</v>
      </c>
      <c r="P107" s="65">
        <v>5.8950000000000002E-2</v>
      </c>
      <c r="Q107" s="41">
        <f t="shared" si="7"/>
        <v>62300</v>
      </c>
    </row>
    <row r="108" spans="1:17" x14ac:dyDescent="0.25">
      <c r="A108" s="49">
        <v>107</v>
      </c>
      <c r="B108" s="10" t="s">
        <v>1314</v>
      </c>
      <c r="C108" s="10" t="s">
        <v>1072</v>
      </c>
      <c r="D108" s="10" t="s">
        <v>1104</v>
      </c>
      <c r="E108" s="10" t="s">
        <v>1077</v>
      </c>
      <c r="F108" s="10" t="s">
        <v>1315</v>
      </c>
      <c r="G108" s="10" t="s">
        <v>1076</v>
      </c>
      <c r="H108" s="10" t="s">
        <v>1316</v>
      </c>
      <c r="I108" s="41">
        <f t="shared" si="4"/>
        <v>866800</v>
      </c>
      <c r="J108" s="64">
        <v>0.86680000000000001</v>
      </c>
      <c r="K108" s="41">
        <f t="shared" si="5"/>
        <v>866800</v>
      </c>
      <c r="L108" s="64">
        <v>0.86680000000000001</v>
      </c>
      <c r="M108" s="41">
        <f t="shared" si="6"/>
        <v>43300</v>
      </c>
      <c r="N108" s="64">
        <v>4.3339999999999997E-2</v>
      </c>
      <c r="O108" s="41">
        <f>ROUND(P108*1000000,-2)</f>
        <v>780100</v>
      </c>
      <c r="P108" s="65">
        <v>0.78012000000000004</v>
      </c>
      <c r="Q108" s="41">
        <f t="shared" si="7"/>
        <v>823400</v>
      </c>
    </row>
    <row r="109" spans="1:17" ht="30" x14ac:dyDescent="0.25">
      <c r="A109" s="49">
        <v>108</v>
      </c>
      <c r="B109" s="10" t="s">
        <v>1314</v>
      </c>
      <c r="C109" s="10" t="s">
        <v>1072</v>
      </c>
      <c r="D109" s="10" t="s">
        <v>1104</v>
      </c>
      <c r="E109" s="10" t="s">
        <v>1140</v>
      </c>
      <c r="F109" s="10" t="s">
        <v>1317</v>
      </c>
      <c r="G109" s="10" t="s">
        <v>1076</v>
      </c>
      <c r="H109" s="10" t="s">
        <v>1318</v>
      </c>
      <c r="I109" s="41">
        <f t="shared" si="4"/>
        <v>25000</v>
      </c>
      <c r="J109" s="64">
        <v>2.5000000000000001E-2</v>
      </c>
      <c r="K109" s="41">
        <f t="shared" si="5"/>
        <v>25000</v>
      </c>
      <c r="L109" s="64">
        <v>2.5000000000000001E-2</v>
      </c>
      <c r="M109" s="41">
        <f t="shared" si="6"/>
        <v>21300</v>
      </c>
      <c r="N109" s="64">
        <v>2.1250000000000002E-2</v>
      </c>
      <c r="O109" s="41"/>
      <c r="P109" s="66"/>
      <c r="Q109" s="41">
        <f t="shared" si="7"/>
        <v>21300</v>
      </c>
    </row>
    <row r="110" spans="1:17" x14ac:dyDescent="0.25">
      <c r="A110" s="49">
        <v>109</v>
      </c>
      <c r="B110" s="10" t="s">
        <v>240</v>
      </c>
      <c r="C110" s="10" t="s">
        <v>1081</v>
      </c>
      <c r="D110" s="10" t="s">
        <v>1233</v>
      </c>
      <c r="E110" s="10" t="s">
        <v>1123</v>
      </c>
      <c r="F110" s="10" t="s">
        <v>1319</v>
      </c>
      <c r="G110" s="10" t="s">
        <v>1076</v>
      </c>
      <c r="H110" s="10" t="s">
        <v>1320</v>
      </c>
      <c r="I110" s="41">
        <f t="shared" si="4"/>
        <v>691100</v>
      </c>
      <c r="J110" s="64">
        <v>0.69110000000000005</v>
      </c>
      <c r="K110" s="41">
        <f t="shared" si="5"/>
        <v>691100</v>
      </c>
      <c r="L110" s="64">
        <v>0.69110000000000005</v>
      </c>
      <c r="M110" s="41">
        <f t="shared" si="6"/>
        <v>34600</v>
      </c>
      <c r="N110" s="64">
        <v>3.4555000000000002E-2</v>
      </c>
      <c r="O110" s="41">
        <f t="shared" ref="O110:O115" si="9">ROUND(P110*1000000,-2)</f>
        <v>622000</v>
      </c>
      <c r="P110" s="65">
        <v>0.62199000000000004</v>
      </c>
      <c r="Q110" s="41">
        <f t="shared" si="7"/>
        <v>656600</v>
      </c>
    </row>
    <row r="111" spans="1:17" x14ac:dyDescent="0.25">
      <c r="A111" s="49">
        <v>110</v>
      </c>
      <c r="B111" s="10" t="s">
        <v>240</v>
      </c>
      <c r="C111" s="10" t="s">
        <v>1081</v>
      </c>
      <c r="D111" s="10" t="s">
        <v>1233</v>
      </c>
      <c r="E111" s="10" t="s">
        <v>1077</v>
      </c>
      <c r="F111" s="10" t="s">
        <v>1321</v>
      </c>
      <c r="G111" s="10" t="s">
        <v>1076</v>
      </c>
      <c r="H111" s="10" t="s">
        <v>1322</v>
      </c>
      <c r="I111" s="41">
        <f t="shared" si="4"/>
        <v>369100</v>
      </c>
      <c r="J111" s="64">
        <v>0.36909999999999998</v>
      </c>
      <c r="K111" s="41">
        <f t="shared" si="5"/>
        <v>369100</v>
      </c>
      <c r="L111" s="64">
        <v>0.36909999999999998</v>
      </c>
      <c r="M111" s="41">
        <f t="shared" si="6"/>
        <v>18500</v>
      </c>
      <c r="N111" s="64">
        <v>1.8454999999999999E-2</v>
      </c>
      <c r="O111" s="41">
        <f t="shared" si="9"/>
        <v>332200</v>
      </c>
      <c r="P111" s="65">
        <v>0.33218999999999999</v>
      </c>
      <c r="Q111" s="41">
        <f t="shared" si="7"/>
        <v>350700</v>
      </c>
    </row>
    <row r="112" spans="1:17" x14ac:dyDescent="0.25">
      <c r="A112" s="49">
        <v>111</v>
      </c>
      <c r="B112" s="10" t="s">
        <v>243</v>
      </c>
      <c r="C112" s="10" t="s">
        <v>1081</v>
      </c>
      <c r="D112" s="10" t="s">
        <v>1233</v>
      </c>
      <c r="E112" s="10" t="s">
        <v>1135</v>
      </c>
      <c r="F112" s="10" t="s">
        <v>1323</v>
      </c>
      <c r="G112" s="10" t="s">
        <v>1076</v>
      </c>
      <c r="H112" s="10" t="s">
        <v>1324</v>
      </c>
      <c r="I112" s="41">
        <f t="shared" si="4"/>
        <v>268400</v>
      </c>
      <c r="J112" s="64">
        <v>0.26840000000000003</v>
      </c>
      <c r="K112" s="41">
        <f t="shared" si="5"/>
        <v>268400</v>
      </c>
      <c r="L112" s="64">
        <v>0.26840000000000003</v>
      </c>
      <c r="M112" s="41">
        <f t="shared" si="6"/>
        <v>13400</v>
      </c>
      <c r="N112" s="64">
        <v>1.342E-2</v>
      </c>
      <c r="O112" s="41">
        <f t="shared" si="9"/>
        <v>241600</v>
      </c>
      <c r="P112" s="65">
        <v>0.24156</v>
      </c>
      <c r="Q112" s="41">
        <f t="shared" si="7"/>
        <v>255000</v>
      </c>
    </row>
    <row r="113" spans="1:17" x14ac:dyDescent="0.25">
      <c r="A113" s="49">
        <v>112</v>
      </c>
      <c r="B113" s="10" t="s">
        <v>930</v>
      </c>
      <c r="C113" s="10" t="s">
        <v>1072</v>
      </c>
      <c r="D113" s="10" t="s">
        <v>1325</v>
      </c>
      <c r="E113" s="10" t="s">
        <v>1077</v>
      </c>
      <c r="F113" s="10" t="s">
        <v>1326</v>
      </c>
      <c r="G113" s="10" t="s">
        <v>1076</v>
      </c>
      <c r="H113" s="10" t="s">
        <v>1327</v>
      </c>
      <c r="I113" s="41">
        <f t="shared" si="4"/>
        <v>2900000</v>
      </c>
      <c r="J113" s="64">
        <v>2.9</v>
      </c>
      <c r="K113" s="41">
        <f t="shared" si="5"/>
        <v>2883400</v>
      </c>
      <c r="L113" s="64">
        <v>2.8834</v>
      </c>
      <c r="M113" s="41">
        <f t="shared" si="6"/>
        <v>432500</v>
      </c>
      <c r="N113" s="64">
        <v>0.43251000000000001</v>
      </c>
      <c r="O113" s="41">
        <f t="shared" si="9"/>
        <v>2162600</v>
      </c>
      <c r="P113" s="65">
        <v>2.16255</v>
      </c>
      <c r="Q113" s="41">
        <f t="shared" si="7"/>
        <v>2595100</v>
      </c>
    </row>
    <row r="114" spans="1:17" x14ac:dyDescent="0.25">
      <c r="A114" s="49">
        <v>113</v>
      </c>
      <c r="B114" s="10" t="s">
        <v>930</v>
      </c>
      <c r="C114" s="10" t="s">
        <v>1072</v>
      </c>
      <c r="D114" s="10" t="s">
        <v>1325</v>
      </c>
      <c r="E114" s="10" t="s">
        <v>1077</v>
      </c>
      <c r="F114" s="10" t="s">
        <v>1328</v>
      </c>
      <c r="G114" s="10" t="s">
        <v>1076</v>
      </c>
      <c r="H114" s="10" t="s">
        <v>1329</v>
      </c>
      <c r="I114" s="41">
        <f t="shared" si="4"/>
        <v>348100</v>
      </c>
      <c r="J114" s="64">
        <v>0.34810000000000002</v>
      </c>
      <c r="K114" s="41">
        <f t="shared" si="5"/>
        <v>277300</v>
      </c>
      <c r="L114" s="64">
        <v>0.27729999999999999</v>
      </c>
      <c r="M114" s="41">
        <f t="shared" si="6"/>
        <v>41600</v>
      </c>
      <c r="N114" s="64">
        <v>4.1595E-2</v>
      </c>
      <c r="O114" s="41">
        <f t="shared" si="9"/>
        <v>208000</v>
      </c>
      <c r="P114" s="65">
        <v>0.20797499999999999</v>
      </c>
      <c r="Q114" s="41">
        <f t="shared" si="7"/>
        <v>249600</v>
      </c>
    </row>
    <row r="115" spans="1:17" ht="30" x14ac:dyDescent="0.25">
      <c r="A115" s="49">
        <v>114</v>
      </c>
      <c r="B115" s="10" t="s">
        <v>250</v>
      </c>
      <c r="C115" s="10" t="s">
        <v>1072</v>
      </c>
      <c r="D115" s="10" t="s">
        <v>1330</v>
      </c>
      <c r="E115" s="10" t="s">
        <v>1331</v>
      </c>
      <c r="F115" s="10" t="s">
        <v>1332</v>
      </c>
      <c r="G115" s="10" t="s">
        <v>1076</v>
      </c>
      <c r="H115" s="10" t="s">
        <v>1333</v>
      </c>
      <c r="I115" s="41">
        <f t="shared" si="4"/>
        <v>591300</v>
      </c>
      <c r="J115" s="64">
        <v>0.59130000000000005</v>
      </c>
      <c r="K115" s="41">
        <f t="shared" si="5"/>
        <v>591300</v>
      </c>
      <c r="L115" s="64">
        <v>0.59130000000000005</v>
      </c>
      <c r="M115" s="41">
        <f t="shared" si="6"/>
        <v>88700</v>
      </c>
      <c r="N115" s="64">
        <v>8.8694999999999996E-2</v>
      </c>
      <c r="O115" s="41">
        <f t="shared" si="9"/>
        <v>443500</v>
      </c>
      <c r="P115" s="65">
        <v>0.44347500000000001</v>
      </c>
      <c r="Q115" s="41">
        <f t="shared" si="7"/>
        <v>532200</v>
      </c>
    </row>
    <row r="116" spans="1:17" x14ac:dyDescent="0.25">
      <c r="A116" s="49">
        <v>115</v>
      </c>
      <c r="B116" s="10" t="s">
        <v>932</v>
      </c>
      <c r="C116" s="10" t="s">
        <v>1081</v>
      </c>
      <c r="D116" s="10" t="s">
        <v>1334</v>
      </c>
      <c r="E116" s="10" t="s">
        <v>1114</v>
      </c>
      <c r="F116" s="10" t="s">
        <v>1335</v>
      </c>
      <c r="G116" s="10" t="s">
        <v>1076</v>
      </c>
      <c r="H116" s="10" t="s">
        <v>1336</v>
      </c>
      <c r="I116" s="41">
        <f t="shared" si="4"/>
        <v>120000</v>
      </c>
      <c r="J116" s="64">
        <v>0.12</v>
      </c>
      <c r="K116" s="41">
        <f t="shared" si="5"/>
        <v>120000</v>
      </c>
      <c r="L116" s="64">
        <v>0.12</v>
      </c>
      <c r="M116" s="41">
        <f t="shared" si="6"/>
        <v>96000</v>
      </c>
      <c r="N116" s="64">
        <v>9.6000000000000002E-2</v>
      </c>
      <c r="O116" s="41"/>
      <c r="P116" s="65"/>
      <c r="Q116" s="41">
        <f t="shared" si="7"/>
        <v>96000</v>
      </c>
    </row>
    <row r="117" spans="1:17" x14ac:dyDescent="0.25">
      <c r="A117" s="49">
        <v>116</v>
      </c>
      <c r="B117" s="10" t="s">
        <v>253</v>
      </c>
      <c r="C117" s="10" t="s">
        <v>1087</v>
      </c>
      <c r="D117" s="10" t="s">
        <v>1122</v>
      </c>
      <c r="E117" s="10" t="s">
        <v>1074</v>
      </c>
      <c r="F117" s="10" t="s">
        <v>1337</v>
      </c>
      <c r="G117" s="10" t="s">
        <v>1076</v>
      </c>
      <c r="H117" s="10" t="s">
        <v>1020</v>
      </c>
      <c r="I117" s="41">
        <f t="shared" si="4"/>
        <v>51600</v>
      </c>
      <c r="J117" s="64">
        <v>5.16E-2</v>
      </c>
      <c r="K117" s="41">
        <f t="shared" si="5"/>
        <v>51600</v>
      </c>
      <c r="L117" s="64">
        <v>5.16E-2</v>
      </c>
      <c r="M117" s="41">
        <f t="shared" si="6"/>
        <v>41300</v>
      </c>
      <c r="N117" s="64">
        <v>4.1279999999999997E-2</v>
      </c>
      <c r="O117" s="41"/>
      <c r="P117" s="65"/>
      <c r="Q117" s="41">
        <f t="shared" si="7"/>
        <v>41300</v>
      </c>
    </row>
    <row r="118" spans="1:17" x14ac:dyDescent="0.25">
      <c r="A118" s="49">
        <v>117</v>
      </c>
      <c r="B118" s="10" t="s">
        <v>253</v>
      </c>
      <c r="C118" s="10" t="s">
        <v>1087</v>
      </c>
      <c r="D118" s="10" t="s">
        <v>1122</v>
      </c>
      <c r="E118" s="10" t="s">
        <v>1123</v>
      </c>
      <c r="F118" s="10" t="s">
        <v>1338</v>
      </c>
      <c r="G118" s="10" t="s">
        <v>1076</v>
      </c>
      <c r="H118" s="10" t="s">
        <v>1339</v>
      </c>
      <c r="I118" s="41">
        <f t="shared" si="4"/>
        <v>74000</v>
      </c>
      <c r="J118" s="64">
        <v>7.3999999999999996E-2</v>
      </c>
      <c r="K118" s="41">
        <f t="shared" si="5"/>
        <v>74000</v>
      </c>
      <c r="L118" s="64">
        <v>7.3999999999999996E-2</v>
      </c>
      <c r="M118" s="41">
        <f t="shared" si="6"/>
        <v>11100</v>
      </c>
      <c r="N118" s="64">
        <v>1.11E-2</v>
      </c>
      <c r="O118" s="41">
        <f>ROUND(P118*1000000,-2)</f>
        <v>55500</v>
      </c>
      <c r="P118" s="65">
        <v>5.5500000000000001E-2</v>
      </c>
      <c r="Q118" s="41">
        <f t="shared" si="7"/>
        <v>66600</v>
      </c>
    </row>
    <row r="119" spans="1:17" x14ac:dyDescent="0.25">
      <c r="A119" s="49">
        <v>118</v>
      </c>
      <c r="B119" s="10" t="s">
        <v>253</v>
      </c>
      <c r="C119" s="10" t="s">
        <v>1087</v>
      </c>
      <c r="D119" s="10" t="s">
        <v>1122</v>
      </c>
      <c r="E119" s="10" t="s">
        <v>1077</v>
      </c>
      <c r="F119" s="10" t="s">
        <v>1340</v>
      </c>
      <c r="G119" s="10" t="s">
        <v>1076</v>
      </c>
      <c r="H119" s="10" t="s">
        <v>1341</v>
      </c>
      <c r="I119" s="41">
        <f t="shared" si="4"/>
        <v>380000</v>
      </c>
      <c r="J119" s="64">
        <v>0.38</v>
      </c>
      <c r="K119" s="41">
        <f t="shared" si="5"/>
        <v>380000</v>
      </c>
      <c r="L119" s="64">
        <v>0.38</v>
      </c>
      <c r="M119" s="41">
        <f t="shared" si="6"/>
        <v>57000</v>
      </c>
      <c r="N119" s="64">
        <v>5.7000000000000002E-2</v>
      </c>
      <c r="O119" s="41">
        <f>ROUND(P119*1000000,-2)</f>
        <v>285000</v>
      </c>
      <c r="P119" s="65">
        <v>0.28499999999999998</v>
      </c>
      <c r="Q119" s="41">
        <f t="shared" si="7"/>
        <v>342000</v>
      </c>
    </row>
    <row r="120" spans="1:17" x14ac:dyDescent="0.25">
      <c r="A120" s="49">
        <v>119</v>
      </c>
      <c r="B120" s="10" t="s">
        <v>263</v>
      </c>
      <c r="C120" s="10" t="s">
        <v>1087</v>
      </c>
      <c r="D120" s="10" t="s">
        <v>1197</v>
      </c>
      <c r="E120" s="10" t="s">
        <v>1074</v>
      </c>
      <c r="F120" s="10" t="s">
        <v>1342</v>
      </c>
      <c r="G120" s="10" t="s">
        <v>1076</v>
      </c>
      <c r="H120" s="10" t="s">
        <v>1020</v>
      </c>
      <c r="I120" s="41">
        <f t="shared" si="4"/>
        <v>13000</v>
      </c>
      <c r="J120" s="64">
        <v>1.2999999999999999E-2</v>
      </c>
      <c r="K120" s="41">
        <f t="shared" si="5"/>
        <v>13000</v>
      </c>
      <c r="L120" s="64">
        <v>1.2999999999999999E-2</v>
      </c>
      <c r="M120" s="41">
        <f t="shared" si="6"/>
        <v>10400</v>
      </c>
      <c r="N120" s="64">
        <v>1.04E-2</v>
      </c>
      <c r="O120" s="41"/>
      <c r="P120" s="65"/>
      <c r="Q120" s="41">
        <f t="shared" si="7"/>
        <v>10400</v>
      </c>
    </row>
    <row r="121" spans="1:17" x14ac:dyDescent="0.25">
      <c r="A121" s="49">
        <v>120</v>
      </c>
      <c r="B121" s="10" t="s">
        <v>263</v>
      </c>
      <c r="C121" s="10" t="s">
        <v>1087</v>
      </c>
      <c r="D121" s="10" t="s">
        <v>1197</v>
      </c>
      <c r="E121" s="10" t="s">
        <v>1343</v>
      </c>
      <c r="F121" s="10" t="s">
        <v>1344</v>
      </c>
      <c r="G121" s="10" t="s">
        <v>1076</v>
      </c>
      <c r="H121" s="10" t="s">
        <v>1345</v>
      </c>
      <c r="I121" s="41">
        <f t="shared" si="4"/>
        <v>71100</v>
      </c>
      <c r="J121" s="64">
        <v>7.1099999999999997E-2</v>
      </c>
      <c r="K121" s="41">
        <f t="shared" si="5"/>
        <v>71100</v>
      </c>
      <c r="L121" s="64">
        <v>7.1099999999999997E-2</v>
      </c>
      <c r="M121" s="41">
        <f t="shared" si="6"/>
        <v>56900</v>
      </c>
      <c r="N121" s="64">
        <v>5.688E-2</v>
      </c>
      <c r="O121" s="41"/>
      <c r="P121" s="65"/>
      <c r="Q121" s="41">
        <f t="shared" si="7"/>
        <v>56900</v>
      </c>
    </row>
    <row r="122" spans="1:17" ht="30" x14ac:dyDescent="0.25">
      <c r="A122" s="49">
        <v>121</v>
      </c>
      <c r="B122" s="10" t="s">
        <v>263</v>
      </c>
      <c r="C122" s="10" t="s">
        <v>1087</v>
      </c>
      <c r="D122" s="10" t="s">
        <v>1197</v>
      </c>
      <c r="E122" s="10" t="s">
        <v>1331</v>
      </c>
      <c r="F122" s="10" t="s">
        <v>1346</v>
      </c>
      <c r="G122" s="10" t="s">
        <v>1076</v>
      </c>
      <c r="H122" s="10" t="s">
        <v>1347</v>
      </c>
      <c r="I122" s="41">
        <f t="shared" si="4"/>
        <v>709800</v>
      </c>
      <c r="J122" s="64">
        <v>0.70979999999999999</v>
      </c>
      <c r="K122" s="41">
        <f t="shared" si="5"/>
        <v>709800</v>
      </c>
      <c r="L122" s="64">
        <v>0.70979999999999999</v>
      </c>
      <c r="M122" s="41">
        <f t="shared" si="6"/>
        <v>106500</v>
      </c>
      <c r="N122" s="64">
        <v>0.10647</v>
      </c>
      <c r="O122" s="41">
        <f>ROUND(P122*1000000,-2)</f>
        <v>532400</v>
      </c>
      <c r="P122" s="65">
        <v>0.53234999999999999</v>
      </c>
      <c r="Q122" s="41">
        <f t="shared" si="7"/>
        <v>638900</v>
      </c>
    </row>
    <row r="123" spans="1:17" ht="30" x14ac:dyDescent="0.25">
      <c r="A123" s="49">
        <v>122</v>
      </c>
      <c r="B123" s="10" t="s">
        <v>263</v>
      </c>
      <c r="C123" s="10" t="s">
        <v>1087</v>
      </c>
      <c r="D123" s="10" t="s">
        <v>1197</v>
      </c>
      <c r="E123" s="10" t="s">
        <v>1331</v>
      </c>
      <c r="F123" s="10" t="s">
        <v>1348</v>
      </c>
      <c r="G123" s="10" t="s">
        <v>1076</v>
      </c>
      <c r="H123" s="10" t="s">
        <v>1349</v>
      </c>
      <c r="I123" s="41">
        <f t="shared" si="4"/>
        <v>935200</v>
      </c>
      <c r="J123" s="64">
        <v>0.93520000000000003</v>
      </c>
      <c r="K123" s="41">
        <f t="shared" si="5"/>
        <v>935200</v>
      </c>
      <c r="L123" s="64">
        <v>0.93520000000000003</v>
      </c>
      <c r="M123" s="41">
        <f t="shared" si="6"/>
        <v>140300</v>
      </c>
      <c r="N123" s="64">
        <v>0.14027999999999999</v>
      </c>
      <c r="O123" s="41">
        <f>ROUND(P123*1000000,-2)</f>
        <v>701400</v>
      </c>
      <c r="P123" s="65">
        <v>0.70140000000000002</v>
      </c>
      <c r="Q123" s="41">
        <f t="shared" si="7"/>
        <v>841700</v>
      </c>
    </row>
    <row r="124" spans="1:17" ht="30" x14ac:dyDescent="0.25">
      <c r="A124" s="49">
        <v>123</v>
      </c>
      <c r="B124" s="10" t="s">
        <v>263</v>
      </c>
      <c r="C124" s="10" t="s">
        <v>1087</v>
      </c>
      <c r="D124" s="10" t="s">
        <v>1197</v>
      </c>
      <c r="E124" s="10" t="s">
        <v>1123</v>
      </c>
      <c r="F124" s="10" t="s">
        <v>1350</v>
      </c>
      <c r="G124" s="10" t="s">
        <v>1076</v>
      </c>
      <c r="H124" s="10" t="s">
        <v>1351</v>
      </c>
      <c r="I124" s="41">
        <f t="shared" si="4"/>
        <v>2063800</v>
      </c>
      <c r="J124" s="64">
        <v>2.0638000000000001</v>
      </c>
      <c r="K124" s="41">
        <f t="shared" si="5"/>
        <v>2063800</v>
      </c>
      <c r="L124" s="64">
        <v>2.0638000000000001</v>
      </c>
      <c r="M124" s="41">
        <f t="shared" si="6"/>
        <v>309600</v>
      </c>
      <c r="N124" s="64">
        <v>0.30957000000000001</v>
      </c>
      <c r="O124" s="41">
        <f>ROUND(P124*1000000,-2)</f>
        <v>1547900</v>
      </c>
      <c r="P124" s="65">
        <v>1.5478499999999999</v>
      </c>
      <c r="Q124" s="41">
        <f t="shared" si="7"/>
        <v>1857500</v>
      </c>
    </row>
    <row r="125" spans="1:17" x14ac:dyDescent="0.25">
      <c r="A125" s="49">
        <v>124</v>
      </c>
      <c r="B125" s="10" t="s">
        <v>263</v>
      </c>
      <c r="C125" s="10" t="s">
        <v>1087</v>
      </c>
      <c r="D125" s="10" t="s">
        <v>1197</v>
      </c>
      <c r="E125" s="10" t="s">
        <v>1077</v>
      </c>
      <c r="F125" s="10" t="s">
        <v>1352</v>
      </c>
      <c r="G125" s="10" t="s">
        <v>1076</v>
      </c>
      <c r="H125" s="10" t="s">
        <v>1353</v>
      </c>
      <c r="I125" s="41">
        <f t="shared" si="4"/>
        <v>1413700</v>
      </c>
      <c r="J125" s="64">
        <v>1.4137</v>
      </c>
      <c r="K125" s="41">
        <f t="shared" si="5"/>
        <v>1413700</v>
      </c>
      <c r="L125" s="64">
        <v>1.4137</v>
      </c>
      <c r="M125" s="41">
        <f t="shared" si="6"/>
        <v>212100</v>
      </c>
      <c r="N125" s="64">
        <v>0.21205499999999999</v>
      </c>
      <c r="O125" s="41">
        <f>ROUND(P125*1000000,-2)</f>
        <v>1060300</v>
      </c>
      <c r="P125" s="65">
        <v>1.0602750000000001</v>
      </c>
      <c r="Q125" s="41">
        <f t="shared" si="7"/>
        <v>1272400</v>
      </c>
    </row>
    <row r="126" spans="1:17" x14ac:dyDescent="0.25">
      <c r="A126" s="49">
        <v>125</v>
      </c>
      <c r="B126" s="10" t="s">
        <v>263</v>
      </c>
      <c r="C126" s="10" t="s">
        <v>1087</v>
      </c>
      <c r="D126" s="10" t="s">
        <v>1197</v>
      </c>
      <c r="E126" s="10" t="s">
        <v>1114</v>
      </c>
      <c r="F126" s="10" t="s">
        <v>1354</v>
      </c>
      <c r="G126" s="10" t="s">
        <v>1076</v>
      </c>
      <c r="H126" s="10" t="s">
        <v>1199</v>
      </c>
      <c r="I126" s="41">
        <f t="shared" si="4"/>
        <v>50000</v>
      </c>
      <c r="J126" s="64">
        <v>0.05</v>
      </c>
      <c r="K126" s="41">
        <f t="shared" si="5"/>
        <v>50000</v>
      </c>
      <c r="L126" s="64">
        <v>0.05</v>
      </c>
      <c r="M126" s="41">
        <f t="shared" si="6"/>
        <v>40000</v>
      </c>
      <c r="N126" s="64">
        <v>0.04</v>
      </c>
      <c r="O126" s="41"/>
      <c r="P126" s="65"/>
      <c r="Q126" s="41">
        <f t="shared" si="7"/>
        <v>40000</v>
      </c>
    </row>
    <row r="127" spans="1:17" x14ac:dyDescent="0.25">
      <c r="A127" s="49">
        <v>126</v>
      </c>
      <c r="B127" s="10" t="s">
        <v>263</v>
      </c>
      <c r="C127" s="10" t="s">
        <v>1087</v>
      </c>
      <c r="D127" s="10" t="s">
        <v>1197</v>
      </c>
      <c r="E127" s="10" t="s">
        <v>1077</v>
      </c>
      <c r="F127" s="10" t="s">
        <v>1355</v>
      </c>
      <c r="G127" s="10" t="s">
        <v>1076</v>
      </c>
      <c r="H127" s="10" t="s">
        <v>1356</v>
      </c>
      <c r="I127" s="41">
        <f t="shared" si="4"/>
        <v>167100</v>
      </c>
      <c r="J127" s="64">
        <v>0.1671</v>
      </c>
      <c r="K127" s="41">
        <f t="shared" si="5"/>
        <v>167100</v>
      </c>
      <c r="L127" s="64">
        <v>0.1671</v>
      </c>
      <c r="M127" s="41">
        <f t="shared" si="6"/>
        <v>25100</v>
      </c>
      <c r="N127" s="64">
        <v>2.5065E-2</v>
      </c>
      <c r="O127" s="41">
        <f t="shared" ref="O127:O138" si="10">ROUND(P127*1000000,-2)</f>
        <v>125300</v>
      </c>
      <c r="P127" s="65">
        <v>0.12532499999999999</v>
      </c>
      <c r="Q127" s="41">
        <f t="shared" si="7"/>
        <v>150400</v>
      </c>
    </row>
    <row r="128" spans="1:17" ht="30" x14ac:dyDescent="0.25">
      <c r="A128" s="49">
        <v>127</v>
      </c>
      <c r="B128" s="10" t="s">
        <v>271</v>
      </c>
      <c r="C128" s="10" t="s">
        <v>1072</v>
      </c>
      <c r="D128" s="10" t="s">
        <v>1227</v>
      </c>
      <c r="E128" s="10" t="s">
        <v>1077</v>
      </c>
      <c r="F128" s="10" t="s">
        <v>1357</v>
      </c>
      <c r="G128" s="10" t="s">
        <v>1076</v>
      </c>
      <c r="H128" s="10" t="s">
        <v>1358</v>
      </c>
      <c r="I128" s="41">
        <f t="shared" si="4"/>
        <v>1126000</v>
      </c>
      <c r="J128" s="64">
        <v>1.1259999999999999</v>
      </c>
      <c r="K128" s="41">
        <f t="shared" si="5"/>
        <v>1126000</v>
      </c>
      <c r="L128" s="64">
        <v>1.1259999999999999</v>
      </c>
      <c r="M128" s="41">
        <f t="shared" si="6"/>
        <v>56300</v>
      </c>
      <c r="N128" s="64">
        <v>5.6300000000000003E-2</v>
      </c>
      <c r="O128" s="41">
        <f t="shared" si="10"/>
        <v>1013400</v>
      </c>
      <c r="P128" s="65">
        <v>1.0134000000000001</v>
      </c>
      <c r="Q128" s="41">
        <f t="shared" si="7"/>
        <v>1069700</v>
      </c>
    </row>
    <row r="129" spans="1:17" ht="30" x14ac:dyDescent="0.25">
      <c r="A129" s="49">
        <v>128</v>
      </c>
      <c r="B129" s="10" t="s">
        <v>276</v>
      </c>
      <c r="C129" s="10" t="s">
        <v>1072</v>
      </c>
      <c r="D129" s="10" t="s">
        <v>1220</v>
      </c>
      <c r="E129" s="10" t="s">
        <v>1077</v>
      </c>
      <c r="F129" s="10" t="s">
        <v>1359</v>
      </c>
      <c r="G129" s="10" t="s">
        <v>1076</v>
      </c>
      <c r="H129" s="10" t="s">
        <v>1360</v>
      </c>
      <c r="I129" s="41">
        <f t="shared" si="4"/>
        <v>290800</v>
      </c>
      <c r="J129" s="64">
        <v>0.2908</v>
      </c>
      <c r="K129" s="41">
        <f t="shared" si="5"/>
        <v>249900</v>
      </c>
      <c r="L129" s="64">
        <v>0.24990000000000001</v>
      </c>
      <c r="M129" s="41">
        <f t="shared" si="6"/>
        <v>12500</v>
      </c>
      <c r="N129" s="64">
        <v>1.2494999999999999E-2</v>
      </c>
      <c r="O129" s="41">
        <f t="shared" si="10"/>
        <v>224900</v>
      </c>
      <c r="P129" s="65">
        <v>0.22491</v>
      </c>
      <c r="Q129" s="41">
        <f t="shared" si="7"/>
        <v>237400</v>
      </c>
    </row>
    <row r="130" spans="1:17" ht="30" x14ac:dyDescent="0.25">
      <c r="A130" s="49">
        <v>129</v>
      </c>
      <c r="B130" s="10" t="s">
        <v>276</v>
      </c>
      <c r="C130" s="10" t="s">
        <v>1072</v>
      </c>
      <c r="D130" s="10" t="s">
        <v>1220</v>
      </c>
      <c r="E130" s="10" t="s">
        <v>1077</v>
      </c>
      <c r="F130" s="10" t="s">
        <v>1361</v>
      </c>
      <c r="G130" s="10" t="s">
        <v>1076</v>
      </c>
      <c r="H130" s="10" t="s">
        <v>1362</v>
      </c>
      <c r="I130" s="41">
        <f t="shared" ref="I130:I193" si="11">ROUND(J130*1000000,-2)</f>
        <v>179300</v>
      </c>
      <c r="J130" s="64">
        <v>0.17929999999999999</v>
      </c>
      <c r="K130" s="41">
        <f t="shared" ref="K130:K193" si="12">ROUND(L130*1000000,-2)</f>
        <v>179300</v>
      </c>
      <c r="L130" s="64">
        <v>0.17929999999999999</v>
      </c>
      <c r="M130" s="41">
        <f t="shared" ref="M130:M193" si="13">ROUND(N130*1000000,-2)</f>
        <v>9000</v>
      </c>
      <c r="N130" s="64">
        <v>8.9650000000000007E-3</v>
      </c>
      <c r="O130" s="41">
        <f t="shared" si="10"/>
        <v>161400</v>
      </c>
      <c r="P130" s="65">
        <v>0.16137000000000001</v>
      </c>
      <c r="Q130" s="41">
        <f t="shared" ref="Q130:Q193" si="14">M130+O130</f>
        <v>170400</v>
      </c>
    </row>
    <row r="131" spans="1:17" x14ac:dyDescent="0.25">
      <c r="A131" s="49">
        <v>130</v>
      </c>
      <c r="B131" s="10" t="s">
        <v>1363</v>
      </c>
      <c r="C131" s="10" t="s">
        <v>1095</v>
      </c>
      <c r="D131" s="10" t="s">
        <v>1110</v>
      </c>
      <c r="E131" s="10" t="s">
        <v>1077</v>
      </c>
      <c r="F131" s="10" t="s">
        <v>1364</v>
      </c>
      <c r="G131" s="10" t="s">
        <v>1076</v>
      </c>
      <c r="H131" s="10" t="s">
        <v>1365</v>
      </c>
      <c r="I131" s="41">
        <f t="shared" si="11"/>
        <v>973600</v>
      </c>
      <c r="J131" s="64">
        <v>0.97360000000000002</v>
      </c>
      <c r="K131" s="41">
        <f t="shared" si="12"/>
        <v>973600</v>
      </c>
      <c r="L131" s="64">
        <v>0.97360000000000002</v>
      </c>
      <c r="M131" s="41">
        <f t="shared" si="13"/>
        <v>48700</v>
      </c>
      <c r="N131" s="64">
        <v>4.8680000000000001E-2</v>
      </c>
      <c r="O131" s="41">
        <f t="shared" si="10"/>
        <v>876200</v>
      </c>
      <c r="P131" s="65">
        <v>0.87624000000000002</v>
      </c>
      <c r="Q131" s="41">
        <f t="shared" si="14"/>
        <v>924900</v>
      </c>
    </row>
    <row r="132" spans="1:17" x14ac:dyDescent="0.25">
      <c r="A132" s="49">
        <v>131</v>
      </c>
      <c r="B132" s="10" t="s">
        <v>1363</v>
      </c>
      <c r="C132" s="10" t="s">
        <v>1095</v>
      </c>
      <c r="D132" s="10" t="s">
        <v>1110</v>
      </c>
      <c r="E132" s="10" t="s">
        <v>1123</v>
      </c>
      <c r="F132" s="10" t="s">
        <v>1366</v>
      </c>
      <c r="G132" s="10" t="s">
        <v>1076</v>
      </c>
      <c r="H132" s="10" t="s">
        <v>1367</v>
      </c>
      <c r="I132" s="41">
        <f t="shared" si="11"/>
        <v>126500</v>
      </c>
      <c r="J132" s="64">
        <v>0.1265</v>
      </c>
      <c r="K132" s="41">
        <f t="shared" si="12"/>
        <v>126500</v>
      </c>
      <c r="L132" s="64">
        <v>0.1265</v>
      </c>
      <c r="M132" s="41">
        <f t="shared" si="13"/>
        <v>6300</v>
      </c>
      <c r="N132" s="64">
        <v>6.3249999999999999E-3</v>
      </c>
      <c r="O132" s="41">
        <f t="shared" si="10"/>
        <v>113900</v>
      </c>
      <c r="P132" s="65">
        <v>0.11385000000000001</v>
      </c>
      <c r="Q132" s="41">
        <f t="shared" si="14"/>
        <v>120200</v>
      </c>
    </row>
    <row r="133" spans="1:17" x14ac:dyDescent="0.25">
      <c r="A133" s="49">
        <v>132</v>
      </c>
      <c r="B133" s="10" t="s">
        <v>1363</v>
      </c>
      <c r="C133" s="10" t="s">
        <v>1095</v>
      </c>
      <c r="D133" s="10" t="s">
        <v>1110</v>
      </c>
      <c r="E133" s="10" t="s">
        <v>1077</v>
      </c>
      <c r="F133" s="10" t="s">
        <v>1368</v>
      </c>
      <c r="G133" s="10" t="s">
        <v>1076</v>
      </c>
      <c r="H133" s="10" t="s">
        <v>1369</v>
      </c>
      <c r="I133" s="41">
        <f t="shared" si="11"/>
        <v>1351700</v>
      </c>
      <c r="J133" s="64">
        <v>1.3516999999999999</v>
      </c>
      <c r="K133" s="41">
        <f t="shared" si="12"/>
        <v>1351700</v>
      </c>
      <c r="L133" s="64">
        <v>1.3516999999999999</v>
      </c>
      <c r="M133" s="41">
        <f t="shared" si="13"/>
        <v>67600</v>
      </c>
      <c r="N133" s="64">
        <v>6.7585000000000006E-2</v>
      </c>
      <c r="O133" s="41">
        <f t="shared" si="10"/>
        <v>1216500</v>
      </c>
      <c r="P133" s="65">
        <v>1.2165299999999999</v>
      </c>
      <c r="Q133" s="41">
        <f t="shared" si="14"/>
        <v>1284100</v>
      </c>
    </row>
    <row r="134" spans="1:17" x14ac:dyDescent="0.25">
      <c r="A134" s="49">
        <v>133</v>
      </c>
      <c r="B134" s="10" t="s">
        <v>279</v>
      </c>
      <c r="C134" s="10" t="s">
        <v>1081</v>
      </c>
      <c r="D134" s="10" t="s">
        <v>1233</v>
      </c>
      <c r="E134" s="10" t="s">
        <v>1343</v>
      </c>
      <c r="F134" s="10" t="s">
        <v>1370</v>
      </c>
      <c r="G134" s="10" t="s">
        <v>1076</v>
      </c>
      <c r="H134" s="10" t="s">
        <v>1371</v>
      </c>
      <c r="I134" s="41">
        <f t="shared" si="11"/>
        <v>90000</v>
      </c>
      <c r="J134" s="64">
        <v>0.09</v>
      </c>
      <c r="K134" s="41">
        <f t="shared" si="12"/>
        <v>90000</v>
      </c>
      <c r="L134" s="64">
        <v>0.09</v>
      </c>
      <c r="M134" s="41">
        <f t="shared" si="13"/>
        <v>4500</v>
      </c>
      <c r="N134" s="64">
        <v>4.4999999999999997E-3</v>
      </c>
      <c r="O134" s="41">
        <f t="shared" si="10"/>
        <v>81000</v>
      </c>
      <c r="P134" s="65">
        <v>8.1000000000000003E-2</v>
      </c>
      <c r="Q134" s="41">
        <f t="shared" si="14"/>
        <v>85500</v>
      </c>
    </row>
    <row r="135" spans="1:17" x14ac:dyDescent="0.25">
      <c r="A135" s="49">
        <v>134</v>
      </c>
      <c r="B135" s="10" t="s">
        <v>279</v>
      </c>
      <c r="C135" s="10" t="s">
        <v>1081</v>
      </c>
      <c r="D135" s="10" t="s">
        <v>1233</v>
      </c>
      <c r="E135" s="10" t="s">
        <v>1123</v>
      </c>
      <c r="F135" s="10" t="s">
        <v>1372</v>
      </c>
      <c r="G135" s="10" t="s">
        <v>1076</v>
      </c>
      <c r="H135" s="10" t="s">
        <v>1373</v>
      </c>
      <c r="I135" s="41">
        <f t="shared" si="11"/>
        <v>240000</v>
      </c>
      <c r="J135" s="64">
        <v>0.24</v>
      </c>
      <c r="K135" s="41">
        <f t="shared" si="12"/>
        <v>240000</v>
      </c>
      <c r="L135" s="64">
        <v>0.24</v>
      </c>
      <c r="M135" s="41">
        <f t="shared" si="13"/>
        <v>12000</v>
      </c>
      <c r="N135" s="64">
        <v>1.2E-2</v>
      </c>
      <c r="O135" s="41">
        <f t="shared" si="10"/>
        <v>216000</v>
      </c>
      <c r="P135" s="65">
        <v>0.216</v>
      </c>
      <c r="Q135" s="41">
        <f t="shared" si="14"/>
        <v>228000</v>
      </c>
    </row>
    <row r="136" spans="1:17" x14ac:dyDescent="0.25">
      <c r="A136" s="49">
        <v>135</v>
      </c>
      <c r="B136" s="10" t="s">
        <v>279</v>
      </c>
      <c r="C136" s="10" t="s">
        <v>1081</v>
      </c>
      <c r="D136" s="10" t="s">
        <v>1233</v>
      </c>
      <c r="E136" s="10" t="s">
        <v>1077</v>
      </c>
      <c r="F136" s="10" t="s">
        <v>1374</v>
      </c>
      <c r="G136" s="10" t="s">
        <v>1076</v>
      </c>
      <c r="H136" s="10" t="s">
        <v>1375</v>
      </c>
      <c r="I136" s="41">
        <f t="shared" si="11"/>
        <v>1448900</v>
      </c>
      <c r="J136" s="64">
        <v>1.4489000000000001</v>
      </c>
      <c r="K136" s="41">
        <f t="shared" si="12"/>
        <v>1448900</v>
      </c>
      <c r="L136" s="64">
        <v>1.4489000000000001</v>
      </c>
      <c r="M136" s="41">
        <f t="shared" si="13"/>
        <v>72400</v>
      </c>
      <c r="N136" s="64">
        <v>7.2444999999999996E-2</v>
      </c>
      <c r="O136" s="41">
        <f t="shared" si="10"/>
        <v>1304000</v>
      </c>
      <c r="P136" s="65">
        <v>1.3040099999999999</v>
      </c>
      <c r="Q136" s="41">
        <f t="shared" si="14"/>
        <v>1376400</v>
      </c>
    </row>
    <row r="137" spans="1:17" x14ac:dyDescent="0.25">
      <c r="A137" s="49">
        <v>136</v>
      </c>
      <c r="B137" s="10" t="s">
        <v>279</v>
      </c>
      <c r="C137" s="10" t="s">
        <v>1081</v>
      </c>
      <c r="D137" s="10" t="s">
        <v>1233</v>
      </c>
      <c r="E137" s="10" t="s">
        <v>1123</v>
      </c>
      <c r="F137" s="10" t="s">
        <v>1376</v>
      </c>
      <c r="G137" s="10" t="s">
        <v>1076</v>
      </c>
      <c r="H137" s="10" t="s">
        <v>1377</v>
      </c>
      <c r="I137" s="41">
        <f t="shared" si="11"/>
        <v>230000</v>
      </c>
      <c r="J137" s="64">
        <v>0.23</v>
      </c>
      <c r="K137" s="41">
        <f t="shared" si="12"/>
        <v>230000</v>
      </c>
      <c r="L137" s="64">
        <v>0.23</v>
      </c>
      <c r="M137" s="41">
        <f t="shared" si="13"/>
        <v>11500</v>
      </c>
      <c r="N137" s="64">
        <v>1.15E-2</v>
      </c>
      <c r="O137" s="41">
        <f t="shared" si="10"/>
        <v>207000</v>
      </c>
      <c r="P137" s="65">
        <v>0.20699999999999999</v>
      </c>
      <c r="Q137" s="41">
        <f t="shared" si="14"/>
        <v>218500</v>
      </c>
    </row>
    <row r="138" spans="1:17" ht="30" x14ac:dyDescent="0.25">
      <c r="A138" s="49">
        <v>137</v>
      </c>
      <c r="B138" s="10" t="s">
        <v>282</v>
      </c>
      <c r="C138" s="10" t="s">
        <v>1095</v>
      </c>
      <c r="D138" s="10" t="s">
        <v>1171</v>
      </c>
      <c r="E138" s="10" t="s">
        <v>1077</v>
      </c>
      <c r="F138" s="10" t="s">
        <v>1378</v>
      </c>
      <c r="G138" s="10" t="s">
        <v>1076</v>
      </c>
      <c r="H138" s="10" t="s">
        <v>1379</v>
      </c>
      <c r="I138" s="41">
        <f t="shared" si="11"/>
        <v>1414800</v>
      </c>
      <c r="J138" s="64">
        <v>1.4148000000000001</v>
      </c>
      <c r="K138" s="41">
        <f t="shared" si="12"/>
        <v>1414800</v>
      </c>
      <c r="L138" s="64">
        <v>1.4148000000000001</v>
      </c>
      <c r="M138" s="41">
        <f t="shared" si="13"/>
        <v>70700</v>
      </c>
      <c r="N138" s="64">
        <v>7.0739999999999997E-2</v>
      </c>
      <c r="O138" s="41">
        <f t="shared" si="10"/>
        <v>1273300</v>
      </c>
      <c r="P138" s="65">
        <v>1.27332</v>
      </c>
      <c r="Q138" s="41">
        <f t="shared" si="14"/>
        <v>1344000</v>
      </c>
    </row>
    <row r="139" spans="1:17" x14ac:dyDescent="0.25">
      <c r="A139" s="49">
        <v>138</v>
      </c>
      <c r="B139" s="10" t="s">
        <v>282</v>
      </c>
      <c r="C139" s="10" t="s">
        <v>1095</v>
      </c>
      <c r="D139" s="10" t="s">
        <v>1171</v>
      </c>
      <c r="E139" s="10" t="s">
        <v>1074</v>
      </c>
      <c r="F139" s="10" t="s">
        <v>1380</v>
      </c>
      <c r="G139" s="10" t="s">
        <v>1076</v>
      </c>
      <c r="H139" s="10" t="s">
        <v>1020</v>
      </c>
      <c r="I139" s="41">
        <f t="shared" si="11"/>
        <v>10000</v>
      </c>
      <c r="J139" s="64">
        <v>0.01</v>
      </c>
      <c r="K139" s="41">
        <f t="shared" si="12"/>
        <v>10000</v>
      </c>
      <c r="L139" s="64">
        <v>0.01</v>
      </c>
      <c r="M139" s="41">
        <f t="shared" si="13"/>
        <v>8500</v>
      </c>
      <c r="N139" s="64">
        <v>8.5000000000000006E-3</v>
      </c>
      <c r="O139" s="41"/>
      <c r="P139" s="65"/>
      <c r="Q139" s="41">
        <f t="shared" si="14"/>
        <v>8500</v>
      </c>
    </row>
    <row r="140" spans="1:17" x14ac:dyDescent="0.25">
      <c r="A140" s="49">
        <v>139</v>
      </c>
      <c r="B140" s="10" t="s">
        <v>288</v>
      </c>
      <c r="C140" s="10" t="s">
        <v>1095</v>
      </c>
      <c r="D140" s="10" t="s">
        <v>1168</v>
      </c>
      <c r="E140" s="10" t="s">
        <v>1123</v>
      </c>
      <c r="F140" s="10" t="s">
        <v>1381</v>
      </c>
      <c r="G140" s="10" t="s">
        <v>1076</v>
      </c>
      <c r="H140" s="10" t="s">
        <v>1382</v>
      </c>
      <c r="I140" s="41">
        <f t="shared" si="11"/>
        <v>121000</v>
      </c>
      <c r="J140" s="64">
        <v>0.121</v>
      </c>
      <c r="K140" s="41">
        <f t="shared" si="12"/>
        <v>121000</v>
      </c>
      <c r="L140" s="64">
        <v>0.121</v>
      </c>
      <c r="M140" s="41">
        <f t="shared" si="13"/>
        <v>6100</v>
      </c>
      <c r="N140" s="64">
        <v>6.0499999999999998E-3</v>
      </c>
      <c r="O140" s="41">
        <f>ROUND(P140*1000000,-2)</f>
        <v>108900</v>
      </c>
      <c r="P140" s="65">
        <v>0.1089</v>
      </c>
      <c r="Q140" s="41">
        <f t="shared" si="14"/>
        <v>115000</v>
      </c>
    </row>
    <row r="141" spans="1:17" ht="30" x14ac:dyDescent="0.25">
      <c r="A141" s="49">
        <v>140</v>
      </c>
      <c r="B141" s="10" t="s">
        <v>288</v>
      </c>
      <c r="C141" s="10" t="s">
        <v>1095</v>
      </c>
      <c r="D141" s="10" t="s">
        <v>1168</v>
      </c>
      <c r="E141" s="10" t="s">
        <v>1077</v>
      </c>
      <c r="F141" s="10" t="s">
        <v>1383</v>
      </c>
      <c r="G141" s="10" t="s">
        <v>1076</v>
      </c>
      <c r="H141" s="10" t="s">
        <v>1384</v>
      </c>
      <c r="I141" s="41">
        <f t="shared" si="11"/>
        <v>2306300</v>
      </c>
      <c r="J141" s="64">
        <v>2.3062999999999998</v>
      </c>
      <c r="K141" s="41">
        <f t="shared" si="12"/>
        <v>2306300</v>
      </c>
      <c r="L141" s="64">
        <v>2.3062999999999998</v>
      </c>
      <c r="M141" s="41">
        <f t="shared" si="13"/>
        <v>115300</v>
      </c>
      <c r="N141" s="64">
        <v>0.115315</v>
      </c>
      <c r="O141" s="41">
        <f>ROUND(P141*1000000,-2)</f>
        <v>2075700</v>
      </c>
      <c r="P141" s="65">
        <v>2.0756700000000001</v>
      </c>
      <c r="Q141" s="41">
        <f t="shared" si="14"/>
        <v>2191000</v>
      </c>
    </row>
    <row r="142" spans="1:17" x14ac:dyDescent="0.25">
      <c r="A142" s="49">
        <v>141</v>
      </c>
      <c r="B142" s="10" t="s">
        <v>293</v>
      </c>
      <c r="C142" s="10" t="s">
        <v>1087</v>
      </c>
      <c r="D142" s="10" t="s">
        <v>1181</v>
      </c>
      <c r="E142" s="10" t="s">
        <v>1074</v>
      </c>
      <c r="F142" s="10" t="s">
        <v>1385</v>
      </c>
      <c r="G142" s="10" t="s">
        <v>1076</v>
      </c>
      <c r="H142" s="10" t="s">
        <v>1020</v>
      </c>
      <c r="I142" s="41">
        <f t="shared" si="11"/>
        <v>98500</v>
      </c>
      <c r="J142" s="64">
        <v>9.8500000000000004E-2</v>
      </c>
      <c r="K142" s="41">
        <f t="shared" si="12"/>
        <v>98500</v>
      </c>
      <c r="L142" s="64">
        <v>9.8500000000000004E-2</v>
      </c>
      <c r="M142" s="41">
        <f t="shared" si="13"/>
        <v>83700</v>
      </c>
      <c r="N142" s="64">
        <v>8.3724999999999994E-2</v>
      </c>
      <c r="O142" s="41"/>
      <c r="P142" s="65"/>
      <c r="Q142" s="41">
        <f t="shared" si="14"/>
        <v>83700</v>
      </c>
    </row>
    <row r="143" spans="1:17" x14ac:dyDescent="0.25">
      <c r="A143" s="49">
        <v>142</v>
      </c>
      <c r="B143" s="10" t="s">
        <v>295</v>
      </c>
      <c r="C143" s="10" t="s">
        <v>1092</v>
      </c>
      <c r="D143" s="10" t="s">
        <v>1386</v>
      </c>
      <c r="E143" s="10" t="s">
        <v>1074</v>
      </c>
      <c r="F143" s="10" t="s">
        <v>1387</v>
      </c>
      <c r="G143" s="10" t="s">
        <v>1076</v>
      </c>
      <c r="H143" s="10" t="s">
        <v>1020</v>
      </c>
      <c r="I143" s="41">
        <f t="shared" si="11"/>
        <v>46000</v>
      </c>
      <c r="J143" s="64">
        <v>4.5999999999999999E-2</v>
      </c>
      <c r="K143" s="41">
        <f t="shared" si="12"/>
        <v>46000</v>
      </c>
      <c r="L143" s="64">
        <v>4.5999999999999999E-2</v>
      </c>
      <c r="M143" s="41">
        <f t="shared" si="13"/>
        <v>36800</v>
      </c>
      <c r="N143" s="64">
        <v>3.6799999999999999E-2</v>
      </c>
      <c r="O143" s="41"/>
      <c r="P143" s="65"/>
      <c r="Q143" s="41">
        <f t="shared" si="14"/>
        <v>36800</v>
      </c>
    </row>
    <row r="144" spans="1:17" x14ac:dyDescent="0.25">
      <c r="A144" s="49">
        <v>143</v>
      </c>
      <c r="B144" s="10" t="s">
        <v>295</v>
      </c>
      <c r="C144" s="10" t="s">
        <v>1092</v>
      </c>
      <c r="D144" s="10" t="s">
        <v>1386</v>
      </c>
      <c r="E144" s="10" t="s">
        <v>1123</v>
      </c>
      <c r="F144" s="10" t="s">
        <v>1388</v>
      </c>
      <c r="G144" s="10" t="s">
        <v>1076</v>
      </c>
      <c r="H144" s="10" t="s">
        <v>1389</v>
      </c>
      <c r="I144" s="41">
        <f t="shared" si="11"/>
        <v>165000</v>
      </c>
      <c r="J144" s="64">
        <v>0.16500000000000001</v>
      </c>
      <c r="K144" s="41">
        <f t="shared" si="12"/>
        <v>165000</v>
      </c>
      <c r="L144" s="64">
        <v>0.16500000000000001</v>
      </c>
      <c r="M144" s="41">
        <f t="shared" si="13"/>
        <v>24800</v>
      </c>
      <c r="N144" s="64">
        <v>2.4750000000000001E-2</v>
      </c>
      <c r="O144" s="41">
        <f>ROUND(P144*1000000,-2)</f>
        <v>123800</v>
      </c>
      <c r="P144" s="65">
        <v>0.12375</v>
      </c>
      <c r="Q144" s="41">
        <f t="shared" si="14"/>
        <v>148600</v>
      </c>
    </row>
    <row r="145" spans="1:17" x14ac:dyDescent="0.25">
      <c r="A145" s="49">
        <v>144</v>
      </c>
      <c r="B145" s="10" t="s">
        <v>295</v>
      </c>
      <c r="C145" s="10" t="s">
        <v>1092</v>
      </c>
      <c r="D145" s="10" t="s">
        <v>1386</v>
      </c>
      <c r="E145" s="10" t="s">
        <v>1123</v>
      </c>
      <c r="F145" s="10" t="s">
        <v>1390</v>
      </c>
      <c r="G145" s="10" t="s">
        <v>1076</v>
      </c>
      <c r="H145" s="10" t="s">
        <v>1391</v>
      </c>
      <c r="I145" s="41">
        <f t="shared" si="11"/>
        <v>74000</v>
      </c>
      <c r="J145" s="64">
        <v>7.3999999999999996E-2</v>
      </c>
      <c r="K145" s="41">
        <f t="shared" si="12"/>
        <v>74000</v>
      </c>
      <c r="L145" s="64">
        <v>7.3999999999999996E-2</v>
      </c>
      <c r="M145" s="41">
        <f t="shared" si="13"/>
        <v>11100</v>
      </c>
      <c r="N145" s="64">
        <v>1.11E-2</v>
      </c>
      <c r="O145" s="41">
        <f>ROUND(P145*1000000,-2)</f>
        <v>55500</v>
      </c>
      <c r="P145" s="65">
        <v>5.5500000000000001E-2</v>
      </c>
      <c r="Q145" s="41">
        <f t="shared" si="14"/>
        <v>66600</v>
      </c>
    </row>
    <row r="146" spans="1:17" x14ac:dyDescent="0.25">
      <c r="A146" s="49">
        <v>145</v>
      </c>
      <c r="B146" s="10" t="s">
        <v>299</v>
      </c>
      <c r="C146" s="10" t="s">
        <v>1087</v>
      </c>
      <c r="D146" s="10" t="s">
        <v>1289</v>
      </c>
      <c r="E146" s="10" t="s">
        <v>1123</v>
      </c>
      <c r="F146" s="10" t="s">
        <v>1392</v>
      </c>
      <c r="G146" s="10" t="s">
        <v>1076</v>
      </c>
      <c r="H146" s="10" t="s">
        <v>1393</v>
      </c>
      <c r="I146" s="41">
        <f t="shared" si="11"/>
        <v>260000</v>
      </c>
      <c r="J146" s="64">
        <v>0.26</v>
      </c>
      <c r="K146" s="41">
        <f t="shared" si="12"/>
        <v>260000</v>
      </c>
      <c r="L146" s="64">
        <v>0.26</v>
      </c>
      <c r="M146" s="41">
        <f t="shared" si="13"/>
        <v>39000</v>
      </c>
      <c r="N146" s="64">
        <v>3.9E-2</v>
      </c>
      <c r="O146" s="41">
        <f>ROUND(P146*1000000,-2)</f>
        <v>195000</v>
      </c>
      <c r="P146" s="65">
        <v>0.19500000000000001</v>
      </c>
      <c r="Q146" s="41">
        <f t="shared" si="14"/>
        <v>234000</v>
      </c>
    </row>
    <row r="147" spans="1:17" ht="30" x14ac:dyDescent="0.25">
      <c r="A147" s="49">
        <v>146</v>
      </c>
      <c r="B147" s="10" t="s">
        <v>299</v>
      </c>
      <c r="C147" s="10" t="s">
        <v>1087</v>
      </c>
      <c r="D147" s="10" t="s">
        <v>1289</v>
      </c>
      <c r="E147" s="10" t="s">
        <v>1077</v>
      </c>
      <c r="F147" s="10" t="s">
        <v>1394</v>
      </c>
      <c r="G147" s="10" t="s">
        <v>1076</v>
      </c>
      <c r="H147" s="10" t="s">
        <v>1395</v>
      </c>
      <c r="I147" s="41">
        <f t="shared" si="11"/>
        <v>210000</v>
      </c>
      <c r="J147" s="64">
        <v>0.21</v>
      </c>
      <c r="K147" s="41">
        <f t="shared" si="12"/>
        <v>210000</v>
      </c>
      <c r="L147" s="64">
        <v>0.21</v>
      </c>
      <c r="M147" s="41">
        <f t="shared" si="13"/>
        <v>31500</v>
      </c>
      <c r="N147" s="64">
        <v>3.15E-2</v>
      </c>
      <c r="O147" s="41">
        <f>ROUND(P147*1000000,-2)</f>
        <v>157500</v>
      </c>
      <c r="P147" s="65">
        <v>0.1575</v>
      </c>
      <c r="Q147" s="41">
        <f t="shared" si="14"/>
        <v>189000</v>
      </c>
    </row>
    <row r="148" spans="1:17" ht="30" x14ac:dyDescent="0.25">
      <c r="A148" s="49">
        <v>147</v>
      </c>
      <c r="B148" s="10" t="s">
        <v>299</v>
      </c>
      <c r="C148" s="10" t="s">
        <v>1087</v>
      </c>
      <c r="D148" s="10" t="s">
        <v>1289</v>
      </c>
      <c r="E148" s="10" t="s">
        <v>1123</v>
      </c>
      <c r="F148" s="10" t="s">
        <v>1396</v>
      </c>
      <c r="G148" s="10" t="s">
        <v>1076</v>
      </c>
      <c r="H148" s="10" t="s">
        <v>1397</v>
      </c>
      <c r="I148" s="41">
        <f t="shared" si="11"/>
        <v>1015000</v>
      </c>
      <c r="J148" s="64">
        <v>1.0149999999999999</v>
      </c>
      <c r="K148" s="41">
        <f t="shared" si="12"/>
        <v>1015000</v>
      </c>
      <c r="L148" s="64">
        <v>1.0149999999999999</v>
      </c>
      <c r="M148" s="41">
        <f t="shared" si="13"/>
        <v>152300</v>
      </c>
      <c r="N148" s="64">
        <v>0.15225</v>
      </c>
      <c r="O148" s="41">
        <f>ROUND(P148*1000000,-2)</f>
        <v>761300</v>
      </c>
      <c r="P148" s="65">
        <v>0.76124999999999998</v>
      </c>
      <c r="Q148" s="41">
        <f t="shared" si="14"/>
        <v>913600</v>
      </c>
    </row>
    <row r="149" spans="1:17" ht="30" x14ac:dyDescent="0.25">
      <c r="A149" s="49">
        <v>148</v>
      </c>
      <c r="B149" s="10" t="s">
        <v>299</v>
      </c>
      <c r="C149" s="10" t="s">
        <v>1087</v>
      </c>
      <c r="D149" s="10" t="s">
        <v>1289</v>
      </c>
      <c r="E149" s="10" t="s">
        <v>1074</v>
      </c>
      <c r="F149" s="10" t="s">
        <v>1398</v>
      </c>
      <c r="G149" s="10" t="s">
        <v>1076</v>
      </c>
      <c r="H149" s="10" t="s">
        <v>1399</v>
      </c>
      <c r="I149" s="41">
        <f t="shared" si="11"/>
        <v>60500</v>
      </c>
      <c r="J149" s="64">
        <v>6.0499999999999998E-2</v>
      </c>
      <c r="K149" s="41">
        <f t="shared" si="12"/>
        <v>60500</v>
      </c>
      <c r="L149" s="64">
        <v>6.0499999999999998E-2</v>
      </c>
      <c r="M149" s="41">
        <f t="shared" si="13"/>
        <v>48400</v>
      </c>
      <c r="N149" s="64">
        <v>4.8399999999999999E-2</v>
      </c>
      <c r="O149" s="41"/>
      <c r="P149" s="65"/>
      <c r="Q149" s="41">
        <f t="shared" si="14"/>
        <v>48400</v>
      </c>
    </row>
    <row r="150" spans="1:17" ht="30" x14ac:dyDescent="0.25">
      <c r="A150" s="49">
        <v>149</v>
      </c>
      <c r="B150" s="10" t="s">
        <v>299</v>
      </c>
      <c r="C150" s="10" t="s">
        <v>1087</v>
      </c>
      <c r="D150" s="10" t="s">
        <v>1289</v>
      </c>
      <c r="E150" s="10" t="s">
        <v>1123</v>
      </c>
      <c r="F150" s="10" t="s">
        <v>1400</v>
      </c>
      <c r="G150" s="10" t="s">
        <v>1076</v>
      </c>
      <c r="H150" s="10" t="s">
        <v>1401</v>
      </c>
      <c r="I150" s="41">
        <f t="shared" si="11"/>
        <v>310000</v>
      </c>
      <c r="J150" s="64">
        <v>0.31</v>
      </c>
      <c r="K150" s="41">
        <f t="shared" si="12"/>
        <v>310000</v>
      </c>
      <c r="L150" s="64">
        <v>0.31</v>
      </c>
      <c r="M150" s="41">
        <f t="shared" si="13"/>
        <v>46500</v>
      </c>
      <c r="N150" s="64">
        <v>4.65E-2</v>
      </c>
      <c r="O150" s="41">
        <f>ROUND(P150*1000000,-2)</f>
        <v>232500</v>
      </c>
      <c r="P150" s="65">
        <v>0.23250000000000001</v>
      </c>
      <c r="Q150" s="41">
        <f t="shared" si="14"/>
        <v>279000</v>
      </c>
    </row>
    <row r="151" spans="1:17" x14ac:dyDescent="0.25">
      <c r="A151" s="49">
        <v>150</v>
      </c>
      <c r="B151" s="10" t="s">
        <v>303</v>
      </c>
      <c r="C151" s="10" t="s">
        <v>1092</v>
      </c>
      <c r="D151" s="10" t="s">
        <v>1107</v>
      </c>
      <c r="E151" s="10" t="s">
        <v>1074</v>
      </c>
      <c r="F151" s="10" t="s">
        <v>1402</v>
      </c>
      <c r="G151" s="10" t="s">
        <v>1076</v>
      </c>
      <c r="H151" s="10" t="s">
        <v>1020</v>
      </c>
      <c r="I151" s="41">
        <f t="shared" si="11"/>
        <v>15500</v>
      </c>
      <c r="J151" s="64">
        <v>1.55E-2</v>
      </c>
      <c r="K151" s="41">
        <f t="shared" si="12"/>
        <v>15500</v>
      </c>
      <c r="L151" s="64">
        <v>1.55E-2</v>
      </c>
      <c r="M151" s="41">
        <f t="shared" si="13"/>
        <v>13200</v>
      </c>
      <c r="N151" s="64">
        <v>1.3174999999999999E-2</v>
      </c>
      <c r="O151" s="41"/>
      <c r="P151" s="65"/>
      <c r="Q151" s="41">
        <f t="shared" si="14"/>
        <v>13200</v>
      </c>
    </row>
    <row r="152" spans="1:17" x14ac:dyDescent="0.25">
      <c r="A152" s="49">
        <v>151</v>
      </c>
      <c r="B152" s="10" t="s">
        <v>305</v>
      </c>
      <c r="C152" s="10" t="s">
        <v>1081</v>
      </c>
      <c r="D152" s="10" t="s">
        <v>1247</v>
      </c>
      <c r="E152" s="10" t="s">
        <v>1123</v>
      </c>
      <c r="F152" s="10" t="s">
        <v>1403</v>
      </c>
      <c r="G152" s="10" t="s">
        <v>1076</v>
      </c>
      <c r="H152" s="10" t="s">
        <v>1404</v>
      </c>
      <c r="I152" s="41">
        <f t="shared" si="11"/>
        <v>375000</v>
      </c>
      <c r="J152" s="64">
        <v>0.375</v>
      </c>
      <c r="K152" s="41">
        <f t="shared" si="12"/>
        <v>375000</v>
      </c>
      <c r="L152" s="64">
        <v>0.375</v>
      </c>
      <c r="M152" s="41">
        <f t="shared" si="13"/>
        <v>18800</v>
      </c>
      <c r="N152" s="64">
        <v>1.8749999999999999E-2</v>
      </c>
      <c r="O152" s="41">
        <f>ROUND(P152*1000000,-2)</f>
        <v>337500</v>
      </c>
      <c r="P152" s="65">
        <v>0.33750000000000002</v>
      </c>
      <c r="Q152" s="41">
        <f t="shared" si="14"/>
        <v>356300</v>
      </c>
    </row>
    <row r="153" spans="1:17" x14ac:dyDescent="0.25">
      <c r="A153" s="49">
        <v>152</v>
      </c>
      <c r="B153" s="10" t="s">
        <v>305</v>
      </c>
      <c r="C153" s="10" t="s">
        <v>1081</v>
      </c>
      <c r="D153" s="10" t="s">
        <v>1247</v>
      </c>
      <c r="E153" s="10" t="s">
        <v>1129</v>
      </c>
      <c r="F153" s="10" t="s">
        <v>1405</v>
      </c>
      <c r="G153" s="10" t="s">
        <v>1076</v>
      </c>
      <c r="H153" s="10" t="s">
        <v>1406</v>
      </c>
      <c r="I153" s="41">
        <f t="shared" si="11"/>
        <v>247000</v>
      </c>
      <c r="J153" s="64">
        <v>0.247</v>
      </c>
      <c r="K153" s="41">
        <f t="shared" si="12"/>
        <v>247000</v>
      </c>
      <c r="L153" s="64">
        <v>0.247</v>
      </c>
      <c r="M153" s="41">
        <f t="shared" si="13"/>
        <v>12400</v>
      </c>
      <c r="N153" s="64">
        <v>1.235E-2</v>
      </c>
      <c r="O153" s="41">
        <f>ROUND(P153*1000000,-2)</f>
        <v>222300</v>
      </c>
      <c r="P153" s="65">
        <v>0.2223</v>
      </c>
      <c r="Q153" s="41">
        <f t="shared" si="14"/>
        <v>234700</v>
      </c>
    </row>
    <row r="154" spans="1:17" x14ac:dyDescent="0.25">
      <c r="A154" s="49">
        <v>153</v>
      </c>
      <c r="B154" s="10" t="s">
        <v>305</v>
      </c>
      <c r="C154" s="10" t="s">
        <v>1081</v>
      </c>
      <c r="D154" s="10" t="s">
        <v>1247</v>
      </c>
      <c r="E154" s="10" t="s">
        <v>1074</v>
      </c>
      <c r="F154" s="10" t="s">
        <v>1407</v>
      </c>
      <c r="G154" s="10" t="s">
        <v>1076</v>
      </c>
      <c r="H154" s="10" t="s">
        <v>1020</v>
      </c>
      <c r="I154" s="41">
        <f t="shared" si="11"/>
        <v>18600</v>
      </c>
      <c r="J154" s="64">
        <v>1.8599999999999998E-2</v>
      </c>
      <c r="K154" s="41">
        <f t="shared" si="12"/>
        <v>18600</v>
      </c>
      <c r="L154" s="64">
        <v>1.8599999999999998E-2</v>
      </c>
      <c r="M154" s="41">
        <f t="shared" si="13"/>
        <v>14900</v>
      </c>
      <c r="N154" s="64">
        <v>1.4880000000000001E-2</v>
      </c>
      <c r="O154" s="41"/>
      <c r="P154" s="65">
        <v>0</v>
      </c>
      <c r="Q154" s="41">
        <f t="shared" si="14"/>
        <v>14900</v>
      </c>
    </row>
    <row r="155" spans="1:17" x14ac:dyDescent="0.25">
      <c r="A155" s="49">
        <v>154</v>
      </c>
      <c r="B155" s="10" t="s">
        <v>305</v>
      </c>
      <c r="C155" s="10" t="s">
        <v>1081</v>
      </c>
      <c r="D155" s="10" t="s">
        <v>1247</v>
      </c>
      <c r="E155" s="10" t="s">
        <v>1123</v>
      </c>
      <c r="F155" s="10" t="s">
        <v>1408</v>
      </c>
      <c r="G155" s="10" t="s">
        <v>1076</v>
      </c>
      <c r="H155" s="10" t="s">
        <v>1409</v>
      </c>
      <c r="I155" s="41">
        <f t="shared" si="11"/>
        <v>286000</v>
      </c>
      <c r="J155" s="64">
        <v>0.28599999999999998</v>
      </c>
      <c r="K155" s="41">
        <f t="shared" si="12"/>
        <v>286000</v>
      </c>
      <c r="L155" s="64">
        <v>0.28599999999999998</v>
      </c>
      <c r="M155" s="41">
        <f t="shared" si="13"/>
        <v>14300</v>
      </c>
      <c r="N155" s="64">
        <v>1.43E-2</v>
      </c>
      <c r="O155" s="41">
        <f>ROUND(P155*1000000,-2)</f>
        <v>257400</v>
      </c>
      <c r="P155" s="65">
        <v>0.25740000000000002</v>
      </c>
      <c r="Q155" s="41">
        <f t="shared" si="14"/>
        <v>271700</v>
      </c>
    </row>
    <row r="156" spans="1:17" x14ac:dyDescent="0.25">
      <c r="A156" s="49">
        <v>155</v>
      </c>
      <c r="B156" s="10" t="s">
        <v>309</v>
      </c>
      <c r="C156" s="10" t="s">
        <v>1087</v>
      </c>
      <c r="D156" s="10" t="s">
        <v>1088</v>
      </c>
      <c r="E156" s="10" t="s">
        <v>1077</v>
      </c>
      <c r="F156" s="10" t="s">
        <v>1410</v>
      </c>
      <c r="G156" s="10" t="s">
        <v>1076</v>
      </c>
      <c r="H156" s="10" t="s">
        <v>1411</v>
      </c>
      <c r="I156" s="41">
        <f t="shared" si="11"/>
        <v>116000</v>
      </c>
      <c r="J156" s="64">
        <v>0.11600000000000001</v>
      </c>
      <c r="K156" s="41">
        <f t="shared" si="12"/>
        <v>116000</v>
      </c>
      <c r="L156" s="64">
        <v>0.11600000000000001</v>
      </c>
      <c r="M156" s="41">
        <f t="shared" si="13"/>
        <v>17400</v>
      </c>
      <c r="N156" s="64">
        <v>1.7399999999999999E-2</v>
      </c>
      <c r="O156" s="41">
        <f>ROUND(P156*1000000,-2)</f>
        <v>87000</v>
      </c>
      <c r="P156" s="65">
        <v>8.6999999999999994E-2</v>
      </c>
      <c r="Q156" s="41">
        <f t="shared" si="14"/>
        <v>104400</v>
      </c>
    </row>
    <row r="157" spans="1:17" ht="30" x14ac:dyDescent="0.25">
      <c r="A157" s="49">
        <v>156</v>
      </c>
      <c r="B157" s="10" t="s">
        <v>309</v>
      </c>
      <c r="C157" s="10" t="s">
        <v>1087</v>
      </c>
      <c r="D157" s="10" t="s">
        <v>1088</v>
      </c>
      <c r="E157" s="10" t="s">
        <v>1077</v>
      </c>
      <c r="F157" s="10" t="s">
        <v>1412</v>
      </c>
      <c r="G157" s="10" t="s">
        <v>1076</v>
      </c>
      <c r="H157" s="10" t="s">
        <v>1413</v>
      </c>
      <c r="I157" s="41">
        <f t="shared" si="11"/>
        <v>217100</v>
      </c>
      <c r="J157" s="64">
        <v>0.21709999999999999</v>
      </c>
      <c r="K157" s="41">
        <f t="shared" si="12"/>
        <v>217100</v>
      </c>
      <c r="L157" s="64">
        <v>0.21709999999999999</v>
      </c>
      <c r="M157" s="41">
        <f t="shared" si="13"/>
        <v>32600</v>
      </c>
      <c r="N157" s="64">
        <v>3.2564999999999997E-2</v>
      </c>
      <c r="O157" s="41">
        <f>ROUND(P157*1000000,-2)</f>
        <v>162800</v>
      </c>
      <c r="P157" s="65">
        <v>0.162825</v>
      </c>
      <c r="Q157" s="41">
        <f t="shared" si="14"/>
        <v>195400</v>
      </c>
    </row>
    <row r="158" spans="1:17" x14ac:dyDescent="0.25">
      <c r="A158" s="49">
        <v>157</v>
      </c>
      <c r="B158" s="10" t="s">
        <v>309</v>
      </c>
      <c r="C158" s="10" t="s">
        <v>1087</v>
      </c>
      <c r="D158" s="10" t="s">
        <v>1088</v>
      </c>
      <c r="E158" s="10" t="s">
        <v>1114</v>
      </c>
      <c r="F158" s="10" t="s">
        <v>1414</v>
      </c>
      <c r="G158" s="10" t="s">
        <v>1076</v>
      </c>
      <c r="H158" s="10" t="s">
        <v>1199</v>
      </c>
      <c r="I158" s="41">
        <f t="shared" si="11"/>
        <v>100000</v>
      </c>
      <c r="J158" s="64">
        <v>0.1</v>
      </c>
      <c r="K158" s="41">
        <f t="shared" si="12"/>
        <v>100000</v>
      </c>
      <c r="L158" s="64">
        <v>0.1</v>
      </c>
      <c r="M158" s="41">
        <f t="shared" si="13"/>
        <v>80000</v>
      </c>
      <c r="N158" s="64">
        <v>0.08</v>
      </c>
      <c r="O158" s="41"/>
      <c r="P158" s="65"/>
      <c r="Q158" s="41">
        <f t="shared" si="14"/>
        <v>80000</v>
      </c>
    </row>
    <row r="159" spans="1:17" ht="30" x14ac:dyDescent="0.25">
      <c r="A159" s="49">
        <v>158</v>
      </c>
      <c r="B159" s="10" t="s">
        <v>309</v>
      </c>
      <c r="C159" s="10" t="s">
        <v>1087</v>
      </c>
      <c r="D159" s="10" t="s">
        <v>1088</v>
      </c>
      <c r="E159" s="10" t="s">
        <v>1123</v>
      </c>
      <c r="F159" s="10" t="s">
        <v>1415</v>
      </c>
      <c r="G159" s="10" t="s">
        <v>1076</v>
      </c>
      <c r="H159" s="10" t="s">
        <v>1416</v>
      </c>
      <c r="I159" s="41">
        <f t="shared" si="11"/>
        <v>600000</v>
      </c>
      <c r="J159" s="64">
        <v>0.6</v>
      </c>
      <c r="K159" s="41">
        <f t="shared" si="12"/>
        <v>600000</v>
      </c>
      <c r="L159" s="64">
        <v>0.6</v>
      </c>
      <c r="M159" s="41">
        <f t="shared" si="13"/>
        <v>90000</v>
      </c>
      <c r="N159" s="64">
        <v>0.09</v>
      </c>
      <c r="O159" s="41">
        <f>ROUND(P159*1000000,-2)</f>
        <v>450000</v>
      </c>
      <c r="P159" s="65">
        <v>0.45</v>
      </c>
      <c r="Q159" s="41">
        <f t="shared" si="14"/>
        <v>540000</v>
      </c>
    </row>
    <row r="160" spans="1:17" x14ac:dyDescent="0.25">
      <c r="A160" s="49">
        <v>159</v>
      </c>
      <c r="B160" s="10" t="s">
        <v>309</v>
      </c>
      <c r="C160" s="10" t="s">
        <v>1087</v>
      </c>
      <c r="D160" s="10" t="s">
        <v>1088</v>
      </c>
      <c r="E160" s="10" t="s">
        <v>1126</v>
      </c>
      <c r="F160" s="10" t="s">
        <v>1417</v>
      </c>
      <c r="G160" s="10" t="s">
        <v>1076</v>
      </c>
      <c r="H160" s="10" t="s">
        <v>1418</v>
      </c>
      <c r="I160" s="41">
        <f t="shared" si="11"/>
        <v>50000</v>
      </c>
      <c r="J160" s="64">
        <v>0.05</v>
      </c>
      <c r="K160" s="41">
        <f t="shared" si="12"/>
        <v>50000</v>
      </c>
      <c r="L160" s="64">
        <v>0.05</v>
      </c>
      <c r="M160" s="41">
        <f t="shared" si="13"/>
        <v>7500</v>
      </c>
      <c r="N160" s="64">
        <v>7.4999999999999997E-3</v>
      </c>
      <c r="O160" s="41">
        <f>ROUND(P160*1000000,-2)</f>
        <v>37500</v>
      </c>
      <c r="P160" s="65">
        <v>3.7499999999999999E-2</v>
      </c>
      <c r="Q160" s="41">
        <f t="shared" si="14"/>
        <v>45000</v>
      </c>
    </row>
    <row r="161" spans="1:17" x14ac:dyDescent="0.25">
      <c r="A161" s="49">
        <v>160</v>
      </c>
      <c r="B161" s="10" t="s">
        <v>315</v>
      </c>
      <c r="C161" s="10" t="s">
        <v>1092</v>
      </c>
      <c r="D161" s="10" t="s">
        <v>1230</v>
      </c>
      <c r="E161" s="10" t="s">
        <v>1126</v>
      </c>
      <c r="F161" s="10" t="s">
        <v>1419</v>
      </c>
      <c r="G161" s="10" t="s">
        <v>1076</v>
      </c>
      <c r="H161" s="10" t="s">
        <v>1257</v>
      </c>
      <c r="I161" s="41">
        <f t="shared" si="11"/>
        <v>316100</v>
      </c>
      <c r="J161" s="64">
        <v>0.31609999999999999</v>
      </c>
      <c r="K161" s="41">
        <f t="shared" si="12"/>
        <v>316100</v>
      </c>
      <c r="L161" s="64">
        <v>0.31609999999999999</v>
      </c>
      <c r="M161" s="41">
        <f t="shared" si="13"/>
        <v>47400</v>
      </c>
      <c r="N161" s="64">
        <v>4.7414999999999999E-2</v>
      </c>
      <c r="O161" s="41">
        <f>ROUND(P161*1000000,-2)</f>
        <v>237100</v>
      </c>
      <c r="P161" s="65">
        <v>0.23707500000000001</v>
      </c>
      <c r="Q161" s="41">
        <f t="shared" si="14"/>
        <v>284500</v>
      </c>
    </row>
    <row r="162" spans="1:17" x14ac:dyDescent="0.25">
      <c r="A162" s="49">
        <v>161</v>
      </c>
      <c r="B162" s="10" t="s">
        <v>739</v>
      </c>
      <c r="C162" s="10" t="s">
        <v>1081</v>
      </c>
      <c r="D162" s="10" t="s">
        <v>1420</v>
      </c>
      <c r="E162" s="10" t="s">
        <v>1114</v>
      </c>
      <c r="F162" s="10" t="s">
        <v>1421</v>
      </c>
      <c r="G162" s="10" t="s">
        <v>1076</v>
      </c>
      <c r="H162" s="10" t="s">
        <v>1180</v>
      </c>
      <c r="I162" s="41">
        <f t="shared" si="11"/>
        <v>35000</v>
      </c>
      <c r="J162" s="64">
        <v>3.5000000000000003E-2</v>
      </c>
      <c r="K162" s="41">
        <f t="shared" si="12"/>
        <v>35000</v>
      </c>
      <c r="L162" s="64">
        <v>3.5000000000000003E-2</v>
      </c>
      <c r="M162" s="41">
        <f t="shared" si="13"/>
        <v>28000</v>
      </c>
      <c r="N162" s="64">
        <v>2.8000000000000001E-2</v>
      </c>
      <c r="O162" s="41"/>
      <c r="P162" s="65"/>
      <c r="Q162" s="41">
        <f t="shared" si="14"/>
        <v>28000</v>
      </c>
    </row>
    <row r="163" spans="1:17" x14ac:dyDescent="0.25">
      <c r="A163" s="49">
        <v>162</v>
      </c>
      <c r="B163" s="10" t="s">
        <v>947</v>
      </c>
      <c r="C163" s="10" t="s">
        <v>1087</v>
      </c>
      <c r="D163" s="10" t="s">
        <v>1122</v>
      </c>
      <c r="E163" s="10" t="s">
        <v>1077</v>
      </c>
      <c r="F163" s="10" t="s">
        <v>1422</v>
      </c>
      <c r="G163" s="10" t="s">
        <v>1076</v>
      </c>
      <c r="H163" s="10" t="s">
        <v>1423</v>
      </c>
      <c r="I163" s="41">
        <f t="shared" si="11"/>
        <v>437400</v>
      </c>
      <c r="J163" s="64">
        <v>0.43740000000000001</v>
      </c>
      <c r="K163" s="41">
        <f t="shared" si="12"/>
        <v>437400</v>
      </c>
      <c r="L163" s="64">
        <v>0.43740000000000001</v>
      </c>
      <c r="M163" s="41">
        <f t="shared" si="13"/>
        <v>65600</v>
      </c>
      <c r="N163" s="64">
        <v>6.5610000000000002E-2</v>
      </c>
      <c r="O163" s="41">
        <f>ROUND(P163*1000000,-2)</f>
        <v>328100</v>
      </c>
      <c r="P163" s="65">
        <v>0.32805000000000001</v>
      </c>
      <c r="Q163" s="41">
        <f t="shared" si="14"/>
        <v>393700</v>
      </c>
    </row>
    <row r="164" spans="1:17" x14ac:dyDescent="0.25">
      <c r="A164" s="49">
        <v>163</v>
      </c>
      <c r="B164" s="10" t="s">
        <v>321</v>
      </c>
      <c r="C164" s="10" t="s">
        <v>1095</v>
      </c>
      <c r="D164" s="10" t="s">
        <v>1171</v>
      </c>
      <c r="E164" s="10" t="s">
        <v>1126</v>
      </c>
      <c r="F164" s="10" t="s">
        <v>1424</v>
      </c>
      <c r="G164" s="10" t="s">
        <v>1076</v>
      </c>
      <c r="H164" s="10" t="s">
        <v>1425</v>
      </c>
      <c r="I164" s="41">
        <f t="shared" si="11"/>
        <v>21000</v>
      </c>
      <c r="J164" s="64">
        <v>2.1000000000000001E-2</v>
      </c>
      <c r="K164" s="41">
        <f t="shared" si="12"/>
        <v>21000</v>
      </c>
      <c r="L164" s="64">
        <v>2.1000000000000001E-2</v>
      </c>
      <c r="M164" s="41">
        <f t="shared" si="13"/>
        <v>1100</v>
      </c>
      <c r="N164" s="64">
        <v>1.0499999999999999E-3</v>
      </c>
      <c r="O164" s="41">
        <f>ROUND(P164*1000000,-2)</f>
        <v>18900</v>
      </c>
      <c r="P164" s="65">
        <v>1.89E-2</v>
      </c>
      <c r="Q164" s="41">
        <f t="shared" si="14"/>
        <v>20000</v>
      </c>
    </row>
    <row r="165" spans="1:17" x14ac:dyDescent="0.25">
      <c r="A165" s="49">
        <v>164</v>
      </c>
      <c r="B165" s="10" t="s">
        <v>321</v>
      </c>
      <c r="C165" s="10" t="s">
        <v>1095</v>
      </c>
      <c r="D165" s="10" t="s">
        <v>1171</v>
      </c>
      <c r="E165" s="10" t="s">
        <v>1129</v>
      </c>
      <c r="F165" s="10" t="s">
        <v>1426</v>
      </c>
      <c r="G165" s="10" t="s">
        <v>1076</v>
      </c>
      <c r="H165" s="10" t="s">
        <v>1427</v>
      </c>
      <c r="I165" s="41">
        <f t="shared" si="11"/>
        <v>189000</v>
      </c>
      <c r="J165" s="64">
        <v>0.189</v>
      </c>
      <c r="K165" s="41">
        <f t="shared" si="12"/>
        <v>169300</v>
      </c>
      <c r="L165" s="64">
        <v>0.16930000000000001</v>
      </c>
      <c r="M165" s="41">
        <f t="shared" si="13"/>
        <v>143900</v>
      </c>
      <c r="N165" s="64">
        <v>0.14390500000000001</v>
      </c>
      <c r="O165" s="41"/>
      <c r="P165" s="65"/>
      <c r="Q165" s="41">
        <f t="shared" si="14"/>
        <v>143900</v>
      </c>
    </row>
    <row r="166" spans="1:17" x14ac:dyDescent="0.25">
      <c r="A166" s="49">
        <v>165</v>
      </c>
      <c r="B166" s="10" t="s">
        <v>321</v>
      </c>
      <c r="C166" s="10" t="s">
        <v>1095</v>
      </c>
      <c r="D166" s="10" t="s">
        <v>1171</v>
      </c>
      <c r="E166" s="10" t="s">
        <v>1074</v>
      </c>
      <c r="F166" s="10" t="s">
        <v>1428</v>
      </c>
      <c r="G166" s="10" t="s">
        <v>1076</v>
      </c>
      <c r="H166" s="10" t="s">
        <v>1020</v>
      </c>
      <c r="I166" s="41">
        <f t="shared" si="11"/>
        <v>75000</v>
      </c>
      <c r="J166" s="64">
        <v>7.4999999999999997E-2</v>
      </c>
      <c r="K166" s="41">
        <f t="shared" si="12"/>
        <v>75000</v>
      </c>
      <c r="L166" s="64">
        <v>7.4999999999999997E-2</v>
      </c>
      <c r="M166" s="41">
        <f t="shared" si="13"/>
        <v>63800</v>
      </c>
      <c r="N166" s="64">
        <v>6.3750000000000001E-2</v>
      </c>
      <c r="O166" s="41"/>
      <c r="P166" s="65"/>
      <c r="Q166" s="41">
        <f t="shared" si="14"/>
        <v>63800</v>
      </c>
    </row>
    <row r="167" spans="1:17" x14ac:dyDescent="0.25">
      <c r="A167" s="49">
        <v>166</v>
      </c>
      <c r="B167" s="10" t="s">
        <v>328</v>
      </c>
      <c r="C167" s="10" t="s">
        <v>1072</v>
      </c>
      <c r="D167" s="10" t="s">
        <v>1429</v>
      </c>
      <c r="E167" s="10" t="s">
        <v>1077</v>
      </c>
      <c r="F167" s="10" t="s">
        <v>1430</v>
      </c>
      <c r="G167" s="10" t="s">
        <v>1076</v>
      </c>
      <c r="H167" s="10" t="s">
        <v>1431</v>
      </c>
      <c r="I167" s="41">
        <f t="shared" si="11"/>
        <v>170000</v>
      </c>
      <c r="J167" s="64">
        <v>0.17</v>
      </c>
      <c r="K167" s="41">
        <f t="shared" si="12"/>
        <v>170000</v>
      </c>
      <c r="L167" s="64">
        <v>0.17</v>
      </c>
      <c r="M167" s="41">
        <f t="shared" si="13"/>
        <v>25500</v>
      </c>
      <c r="N167" s="64">
        <v>2.5499999999999998E-2</v>
      </c>
      <c r="O167" s="41">
        <f t="shared" ref="O167:O172" si="15">ROUND(P167*1000000,-2)</f>
        <v>127500</v>
      </c>
      <c r="P167" s="65">
        <v>0.1275</v>
      </c>
      <c r="Q167" s="41">
        <f t="shared" si="14"/>
        <v>153000</v>
      </c>
    </row>
    <row r="168" spans="1:17" x14ac:dyDescent="0.25">
      <c r="A168" s="49">
        <v>167</v>
      </c>
      <c r="B168" s="10" t="s">
        <v>328</v>
      </c>
      <c r="C168" s="10" t="s">
        <v>1072</v>
      </c>
      <c r="D168" s="10" t="s">
        <v>1429</v>
      </c>
      <c r="E168" s="10" t="s">
        <v>1077</v>
      </c>
      <c r="F168" s="10" t="s">
        <v>1432</v>
      </c>
      <c r="G168" s="10" t="s">
        <v>1076</v>
      </c>
      <c r="H168" s="10" t="s">
        <v>1433</v>
      </c>
      <c r="I168" s="41">
        <f t="shared" si="11"/>
        <v>137500</v>
      </c>
      <c r="J168" s="64">
        <v>0.13750000000000001</v>
      </c>
      <c r="K168" s="41">
        <f t="shared" si="12"/>
        <v>127000</v>
      </c>
      <c r="L168" s="64">
        <v>0.127</v>
      </c>
      <c r="M168" s="41">
        <f t="shared" si="13"/>
        <v>19100</v>
      </c>
      <c r="N168" s="64">
        <v>1.9050000000000001E-2</v>
      </c>
      <c r="O168" s="41">
        <f t="shared" si="15"/>
        <v>95300</v>
      </c>
      <c r="P168" s="65">
        <v>9.5250000000000001E-2</v>
      </c>
      <c r="Q168" s="41">
        <f t="shared" si="14"/>
        <v>114400</v>
      </c>
    </row>
    <row r="169" spans="1:17" x14ac:dyDescent="0.25">
      <c r="A169" s="49">
        <v>168</v>
      </c>
      <c r="B169" s="10" t="s">
        <v>328</v>
      </c>
      <c r="C169" s="10" t="s">
        <v>1072</v>
      </c>
      <c r="D169" s="10" t="s">
        <v>1429</v>
      </c>
      <c r="E169" s="10" t="s">
        <v>1077</v>
      </c>
      <c r="F169" s="10" t="s">
        <v>1434</v>
      </c>
      <c r="G169" s="10" t="s">
        <v>1076</v>
      </c>
      <c r="H169" s="10" t="s">
        <v>1435</v>
      </c>
      <c r="I169" s="41">
        <f t="shared" si="11"/>
        <v>137500</v>
      </c>
      <c r="J169" s="64">
        <v>0.13750000000000001</v>
      </c>
      <c r="K169" s="41">
        <f t="shared" si="12"/>
        <v>137500</v>
      </c>
      <c r="L169" s="64">
        <v>0.13750000000000001</v>
      </c>
      <c r="M169" s="41">
        <f t="shared" si="13"/>
        <v>20600</v>
      </c>
      <c r="N169" s="64">
        <v>2.0625000000000001E-2</v>
      </c>
      <c r="O169" s="41">
        <f t="shared" si="15"/>
        <v>103100</v>
      </c>
      <c r="P169" s="65">
        <v>0.10312499999999999</v>
      </c>
      <c r="Q169" s="41">
        <f t="shared" si="14"/>
        <v>123700</v>
      </c>
    </row>
    <row r="170" spans="1:17" x14ac:dyDescent="0.25">
      <c r="A170" s="49">
        <v>169</v>
      </c>
      <c r="B170" s="10" t="s">
        <v>328</v>
      </c>
      <c r="C170" s="10" t="s">
        <v>1072</v>
      </c>
      <c r="D170" s="10" t="s">
        <v>1429</v>
      </c>
      <c r="E170" s="10" t="s">
        <v>1077</v>
      </c>
      <c r="F170" s="10" t="s">
        <v>1436</v>
      </c>
      <c r="G170" s="10" t="s">
        <v>1076</v>
      </c>
      <c r="H170" s="10" t="s">
        <v>1437</v>
      </c>
      <c r="I170" s="41">
        <f t="shared" si="11"/>
        <v>132000</v>
      </c>
      <c r="J170" s="64">
        <v>0.13200000000000001</v>
      </c>
      <c r="K170" s="41">
        <f t="shared" si="12"/>
        <v>122000</v>
      </c>
      <c r="L170" s="64">
        <v>0.122</v>
      </c>
      <c r="M170" s="41">
        <f t="shared" si="13"/>
        <v>18300</v>
      </c>
      <c r="N170" s="64">
        <v>1.83E-2</v>
      </c>
      <c r="O170" s="41">
        <f t="shared" si="15"/>
        <v>91500</v>
      </c>
      <c r="P170" s="65">
        <v>9.1499999999999998E-2</v>
      </c>
      <c r="Q170" s="41">
        <f t="shared" si="14"/>
        <v>109800</v>
      </c>
    </row>
    <row r="171" spans="1:17" x14ac:dyDescent="0.25">
      <c r="A171" s="49">
        <v>170</v>
      </c>
      <c r="B171" s="10" t="s">
        <v>1438</v>
      </c>
      <c r="C171" s="10" t="s">
        <v>1072</v>
      </c>
      <c r="D171" s="10" t="s">
        <v>1209</v>
      </c>
      <c r="E171" s="10" t="s">
        <v>1126</v>
      </c>
      <c r="F171" s="10" t="s">
        <v>1439</v>
      </c>
      <c r="G171" s="10" t="s">
        <v>1076</v>
      </c>
      <c r="H171" s="10" t="s">
        <v>1440</v>
      </c>
      <c r="I171" s="41">
        <f t="shared" si="11"/>
        <v>21000</v>
      </c>
      <c r="J171" s="64">
        <v>2.1000000000000001E-2</v>
      </c>
      <c r="K171" s="41">
        <f t="shared" si="12"/>
        <v>21000</v>
      </c>
      <c r="L171" s="64">
        <v>2.1000000000000001E-2</v>
      </c>
      <c r="M171" s="41">
        <f t="shared" si="13"/>
        <v>1100</v>
      </c>
      <c r="N171" s="64">
        <v>1.0499999999999999E-3</v>
      </c>
      <c r="O171" s="41">
        <f t="shared" si="15"/>
        <v>18900</v>
      </c>
      <c r="P171" s="65">
        <v>1.89E-2</v>
      </c>
      <c r="Q171" s="41">
        <f t="shared" si="14"/>
        <v>20000</v>
      </c>
    </row>
    <row r="172" spans="1:17" x14ac:dyDescent="0.25">
      <c r="A172" s="49">
        <v>171</v>
      </c>
      <c r="B172" s="10" t="s">
        <v>1441</v>
      </c>
      <c r="C172" s="10" t="s">
        <v>1072</v>
      </c>
      <c r="D172" s="10" t="s">
        <v>1442</v>
      </c>
      <c r="E172" s="10" t="s">
        <v>1123</v>
      </c>
      <c r="F172" s="10" t="s">
        <v>1443</v>
      </c>
      <c r="G172" s="10" t="s">
        <v>1076</v>
      </c>
      <c r="H172" s="10" t="s">
        <v>1444</v>
      </c>
      <c r="I172" s="41">
        <f t="shared" si="11"/>
        <v>956500</v>
      </c>
      <c r="J172" s="64">
        <v>0.95650000000000002</v>
      </c>
      <c r="K172" s="41">
        <f t="shared" si="12"/>
        <v>956500</v>
      </c>
      <c r="L172" s="64">
        <v>0.95650000000000002</v>
      </c>
      <c r="M172" s="41">
        <f t="shared" si="13"/>
        <v>47800</v>
      </c>
      <c r="N172" s="64">
        <v>4.7824999999999999E-2</v>
      </c>
      <c r="O172" s="41">
        <f t="shared" si="15"/>
        <v>860900</v>
      </c>
      <c r="P172" s="65">
        <v>0.86085</v>
      </c>
      <c r="Q172" s="41">
        <f t="shared" si="14"/>
        <v>908700</v>
      </c>
    </row>
    <row r="173" spans="1:17" x14ac:dyDescent="0.25">
      <c r="A173" s="49">
        <v>172</v>
      </c>
      <c r="B173" s="10" t="s">
        <v>1445</v>
      </c>
      <c r="C173" s="10" t="s">
        <v>1092</v>
      </c>
      <c r="D173" s="10" t="s">
        <v>1293</v>
      </c>
      <c r="E173" s="10" t="s">
        <v>1237</v>
      </c>
      <c r="F173" s="10" t="s">
        <v>1446</v>
      </c>
      <c r="G173" s="10" t="s">
        <v>1076</v>
      </c>
      <c r="H173" s="10" t="s">
        <v>1447</v>
      </c>
      <c r="I173" s="41">
        <f t="shared" si="11"/>
        <v>419800</v>
      </c>
      <c r="J173" s="64">
        <v>0.41980000000000001</v>
      </c>
      <c r="K173" s="41">
        <f t="shared" si="12"/>
        <v>419800</v>
      </c>
      <c r="L173" s="64">
        <v>0.41980000000000001</v>
      </c>
      <c r="M173" s="41">
        <f t="shared" si="13"/>
        <v>356800</v>
      </c>
      <c r="N173" s="64">
        <v>0.35682999999999998</v>
      </c>
      <c r="O173" s="41"/>
      <c r="P173" s="65"/>
      <c r="Q173" s="41">
        <f t="shared" si="14"/>
        <v>356800</v>
      </c>
    </row>
    <row r="174" spans="1:17" x14ac:dyDescent="0.25">
      <c r="A174" s="49">
        <v>173</v>
      </c>
      <c r="B174" s="10" t="s">
        <v>331</v>
      </c>
      <c r="C174" s="10" t="s">
        <v>1087</v>
      </c>
      <c r="D174" s="10" t="s">
        <v>1197</v>
      </c>
      <c r="E174" s="10" t="s">
        <v>1077</v>
      </c>
      <c r="F174" s="10" t="s">
        <v>1448</v>
      </c>
      <c r="G174" s="10" t="s">
        <v>1076</v>
      </c>
      <c r="H174" s="10" t="s">
        <v>1449</v>
      </c>
      <c r="I174" s="41">
        <f t="shared" si="11"/>
        <v>28300</v>
      </c>
      <c r="J174" s="64">
        <v>2.8299999999999999E-2</v>
      </c>
      <c r="K174" s="41">
        <f t="shared" si="12"/>
        <v>28300</v>
      </c>
      <c r="L174" s="64">
        <v>2.8299999999999999E-2</v>
      </c>
      <c r="M174" s="41">
        <f t="shared" si="13"/>
        <v>4200</v>
      </c>
      <c r="N174" s="64">
        <v>4.2449999999999996E-3</v>
      </c>
      <c r="O174" s="41">
        <f>ROUND(P174*1000000,-2)</f>
        <v>21200</v>
      </c>
      <c r="P174" s="65">
        <v>2.1225000000000001E-2</v>
      </c>
      <c r="Q174" s="41">
        <f t="shared" si="14"/>
        <v>25400</v>
      </c>
    </row>
    <row r="175" spans="1:17" x14ac:dyDescent="0.25">
      <c r="A175" s="49">
        <v>174</v>
      </c>
      <c r="B175" s="10" t="s">
        <v>334</v>
      </c>
      <c r="C175" s="10" t="s">
        <v>1092</v>
      </c>
      <c r="D175" s="10" t="s">
        <v>1107</v>
      </c>
      <c r="E175" s="10" t="s">
        <v>1123</v>
      </c>
      <c r="F175" s="10" t="s">
        <v>1450</v>
      </c>
      <c r="G175" s="10" t="s">
        <v>1076</v>
      </c>
      <c r="H175" s="10" t="s">
        <v>1451</v>
      </c>
      <c r="I175" s="41">
        <f t="shared" si="11"/>
        <v>159800</v>
      </c>
      <c r="J175" s="64">
        <v>0.1598</v>
      </c>
      <c r="K175" s="41">
        <f t="shared" si="12"/>
        <v>159800</v>
      </c>
      <c r="L175" s="64">
        <v>0.1598</v>
      </c>
      <c r="M175" s="41">
        <f t="shared" si="13"/>
        <v>8000</v>
      </c>
      <c r="N175" s="64">
        <v>7.9900000000000006E-3</v>
      </c>
      <c r="O175" s="41">
        <f>ROUND(P175*1000000,-2)</f>
        <v>143800</v>
      </c>
      <c r="P175" s="65">
        <v>0.14382</v>
      </c>
      <c r="Q175" s="41">
        <f t="shared" si="14"/>
        <v>151800</v>
      </c>
    </row>
    <row r="176" spans="1:17" x14ac:dyDescent="0.25">
      <c r="A176" s="49">
        <v>175</v>
      </c>
      <c r="B176" s="10" t="s">
        <v>1452</v>
      </c>
      <c r="C176" s="10" t="s">
        <v>1081</v>
      </c>
      <c r="D176" s="10" t="s">
        <v>1178</v>
      </c>
      <c r="E176" s="10" t="s">
        <v>1114</v>
      </c>
      <c r="F176" s="10" t="s">
        <v>1453</v>
      </c>
      <c r="G176" s="10" t="s">
        <v>1076</v>
      </c>
      <c r="H176" s="10" t="s">
        <v>1180</v>
      </c>
      <c r="I176" s="41">
        <f t="shared" si="11"/>
        <v>77200</v>
      </c>
      <c r="J176" s="64">
        <v>7.7149999999999996E-2</v>
      </c>
      <c r="K176" s="41">
        <f t="shared" si="12"/>
        <v>77200</v>
      </c>
      <c r="L176" s="64">
        <v>7.7149999999999996E-2</v>
      </c>
      <c r="M176" s="41">
        <f t="shared" si="13"/>
        <v>65600</v>
      </c>
      <c r="N176" s="64">
        <v>6.5577499999999997E-2</v>
      </c>
      <c r="O176" s="41"/>
      <c r="P176" s="65"/>
      <c r="Q176" s="41">
        <f t="shared" si="14"/>
        <v>65600</v>
      </c>
    </row>
    <row r="177" spans="1:17" x14ac:dyDescent="0.25">
      <c r="A177" s="49">
        <v>176</v>
      </c>
      <c r="B177" s="10" t="s">
        <v>343</v>
      </c>
      <c r="C177" s="10" t="s">
        <v>1092</v>
      </c>
      <c r="D177" s="10" t="s">
        <v>1293</v>
      </c>
      <c r="E177" s="10" t="s">
        <v>1077</v>
      </c>
      <c r="F177" s="10" t="s">
        <v>1454</v>
      </c>
      <c r="G177" s="10" t="s">
        <v>1076</v>
      </c>
      <c r="H177" s="10" t="s">
        <v>1455</v>
      </c>
      <c r="I177" s="41">
        <f t="shared" si="11"/>
        <v>325600</v>
      </c>
      <c r="J177" s="64">
        <v>0.3256</v>
      </c>
      <c r="K177" s="41">
        <f t="shared" si="12"/>
        <v>325600</v>
      </c>
      <c r="L177" s="64">
        <v>0.3256</v>
      </c>
      <c r="M177" s="41">
        <f t="shared" si="13"/>
        <v>16300</v>
      </c>
      <c r="N177" s="64">
        <v>1.6279999999999999E-2</v>
      </c>
      <c r="O177" s="41">
        <f>ROUND(P177*1000000,-2)</f>
        <v>293000</v>
      </c>
      <c r="P177" s="65">
        <v>0.29304000000000002</v>
      </c>
      <c r="Q177" s="41">
        <f t="shared" si="14"/>
        <v>309300</v>
      </c>
    </row>
    <row r="178" spans="1:17" x14ac:dyDescent="0.25">
      <c r="A178" s="49">
        <v>177</v>
      </c>
      <c r="B178" s="10" t="s">
        <v>351</v>
      </c>
      <c r="C178" s="10" t="s">
        <v>1095</v>
      </c>
      <c r="D178" s="10" t="s">
        <v>1096</v>
      </c>
      <c r="E178" s="10" t="s">
        <v>1074</v>
      </c>
      <c r="F178" s="10" t="s">
        <v>1456</v>
      </c>
      <c r="G178" s="10" t="s">
        <v>1076</v>
      </c>
      <c r="H178" s="10" t="s">
        <v>1020</v>
      </c>
      <c r="I178" s="41">
        <f t="shared" si="11"/>
        <v>25000</v>
      </c>
      <c r="J178" s="64">
        <v>2.5000000000000001E-2</v>
      </c>
      <c r="K178" s="41">
        <f t="shared" si="12"/>
        <v>25000</v>
      </c>
      <c r="L178" s="64">
        <v>2.5000000000000001E-2</v>
      </c>
      <c r="M178" s="41">
        <f t="shared" si="13"/>
        <v>20000</v>
      </c>
      <c r="N178" s="64">
        <v>0.02</v>
      </c>
      <c r="O178" s="41"/>
      <c r="P178" s="65"/>
      <c r="Q178" s="41">
        <f t="shared" si="14"/>
        <v>20000</v>
      </c>
    </row>
    <row r="179" spans="1:17" x14ac:dyDescent="0.25">
      <c r="A179" s="49">
        <v>178</v>
      </c>
      <c r="B179" s="10" t="s">
        <v>351</v>
      </c>
      <c r="C179" s="10" t="s">
        <v>1095</v>
      </c>
      <c r="D179" s="10" t="s">
        <v>1096</v>
      </c>
      <c r="E179" s="10" t="s">
        <v>1129</v>
      </c>
      <c r="F179" s="10" t="s">
        <v>1457</v>
      </c>
      <c r="G179" s="10" t="s">
        <v>1076</v>
      </c>
      <c r="H179" s="10" t="s">
        <v>1458</v>
      </c>
      <c r="I179" s="41">
        <f t="shared" si="11"/>
        <v>762300</v>
      </c>
      <c r="J179" s="64">
        <v>0.76229999999999998</v>
      </c>
      <c r="K179" s="41">
        <f t="shared" si="12"/>
        <v>762300</v>
      </c>
      <c r="L179" s="64">
        <v>0.76229999999999998</v>
      </c>
      <c r="M179" s="41">
        <f t="shared" si="13"/>
        <v>609800</v>
      </c>
      <c r="N179" s="64">
        <v>0.60984000000000005</v>
      </c>
      <c r="O179" s="41"/>
      <c r="P179" s="65"/>
      <c r="Q179" s="41">
        <f t="shared" si="14"/>
        <v>609800</v>
      </c>
    </row>
    <row r="180" spans="1:17" x14ac:dyDescent="0.25">
      <c r="A180" s="49">
        <v>179</v>
      </c>
      <c r="B180" s="10" t="s">
        <v>353</v>
      </c>
      <c r="C180" s="10" t="s">
        <v>1081</v>
      </c>
      <c r="D180" s="10" t="s">
        <v>1175</v>
      </c>
      <c r="E180" s="10" t="s">
        <v>1074</v>
      </c>
      <c r="F180" s="10" t="s">
        <v>1459</v>
      </c>
      <c r="G180" s="10" t="s">
        <v>1076</v>
      </c>
      <c r="H180" s="10" t="s">
        <v>1460</v>
      </c>
      <c r="I180" s="41">
        <f t="shared" si="11"/>
        <v>23000</v>
      </c>
      <c r="J180" s="64">
        <v>2.3E-2</v>
      </c>
      <c r="K180" s="41">
        <f t="shared" si="12"/>
        <v>23000</v>
      </c>
      <c r="L180" s="64">
        <v>2.3E-2</v>
      </c>
      <c r="M180" s="41">
        <f t="shared" si="13"/>
        <v>19600</v>
      </c>
      <c r="N180" s="64">
        <v>1.9550000000000001E-2</v>
      </c>
      <c r="O180" s="41"/>
      <c r="P180" s="65"/>
      <c r="Q180" s="41">
        <f t="shared" si="14"/>
        <v>19600</v>
      </c>
    </row>
    <row r="181" spans="1:17" x14ac:dyDescent="0.25">
      <c r="A181" s="49">
        <v>180</v>
      </c>
      <c r="B181" s="10" t="s">
        <v>353</v>
      </c>
      <c r="C181" s="10" t="s">
        <v>1081</v>
      </c>
      <c r="D181" s="10" t="s">
        <v>1175</v>
      </c>
      <c r="E181" s="10" t="s">
        <v>1114</v>
      </c>
      <c r="F181" s="10" t="s">
        <v>1461</v>
      </c>
      <c r="G181" s="10" t="s">
        <v>1076</v>
      </c>
      <c r="H181" s="10" t="s">
        <v>269</v>
      </c>
      <c r="I181" s="41">
        <f t="shared" si="11"/>
        <v>60000</v>
      </c>
      <c r="J181" s="64">
        <v>0.06</v>
      </c>
      <c r="K181" s="41">
        <f t="shared" si="12"/>
        <v>60000</v>
      </c>
      <c r="L181" s="64">
        <v>0.06</v>
      </c>
      <c r="M181" s="41">
        <f t="shared" si="13"/>
        <v>51000</v>
      </c>
      <c r="N181" s="64">
        <v>5.0999999999999997E-2</v>
      </c>
      <c r="O181" s="41"/>
      <c r="P181" s="65"/>
      <c r="Q181" s="41">
        <f t="shared" si="14"/>
        <v>51000</v>
      </c>
    </row>
    <row r="182" spans="1:17" x14ac:dyDescent="0.25">
      <c r="A182" s="49">
        <v>181</v>
      </c>
      <c r="B182" s="10" t="s">
        <v>1462</v>
      </c>
      <c r="C182" s="10" t="s">
        <v>1081</v>
      </c>
      <c r="D182" s="10" t="s">
        <v>1463</v>
      </c>
      <c r="E182" s="10" t="s">
        <v>1114</v>
      </c>
      <c r="F182" s="10" t="s">
        <v>1464</v>
      </c>
      <c r="G182" s="10" t="s">
        <v>1076</v>
      </c>
      <c r="H182" s="10" t="s">
        <v>1180</v>
      </c>
      <c r="I182" s="41">
        <f t="shared" si="11"/>
        <v>130000</v>
      </c>
      <c r="J182" s="64">
        <v>0.13</v>
      </c>
      <c r="K182" s="41">
        <f t="shared" si="12"/>
        <v>130000</v>
      </c>
      <c r="L182" s="64">
        <v>0.13</v>
      </c>
      <c r="M182" s="41">
        <f t="shared" si="13"/>
        <v>110500</v>
      </c>
      <c r="N182" s="64">
        <v>0.1105</v>
      </c>
      <c r="O182" s="41"/>
      <c r="P182" s="65"/>
      <c r="Q182" s="41">
        <f t="shared" si="14"/>
        <v>110500</v>
      </c>
    </row>
    <row r="183" spans="1:17" x14ac:dyDescent="0.25">
      <c r="A183" s="49">
        <v>182</v>
      </c>
      <c r="B183" s="10" t="s">
        <v>1465</v>
      </c>
      <c r="C183" s="10" t="s">
        <v>1081</v>
      </c>
      <c r="D183" s="10" t="s">
        <v>1420</v>
      </c>
      <c r="E183" s="10" t="s">
        <v>1114</v>
      </c>
      <c r="F183" s="10" t="s">
        <v>1466</v>
      </c>
      <c r="G183" s="10" t="s">
        <v>1076</v>
      </c>
      <c r="H183" s="10" t="s">
        <v>1180</v>
      </c>
      <c r="I183" s="41">
        <f t="shared" si="11"/>
        <v>66100</v>
      </c>
      <c r="J183" s="64">
        <v>6.6100000000000006E-2</v>
      </c>
      <c r="K183" s="41">
        <f t="shared" si="12"/>
        <v>66100</v>
      </c>
      <c r="L183" s="64">
        <v>6.6100000000000006E-2</v>
      </c>
      <c r="M183" s="41">
        <f t="shared" si="13"/>
        <v>52900</v>
      </c>
      <c r="N183" s="64">
        <v>5.2880000000000003E-2</v>
      </c>
      <c r="O183" s="41"/>
      <c r="P183" s="65"/>
      <c r="Q183" s="41">
        <f t="shared" si="14"/>
        <v>52900</v>
      </c>
    </row>
    <row r="184" spans="1:17" x14ac:dyDescent="0.25">
      <c r="A184" s="49">
        <v>183</v>
      </c>
      <c r="B184" s="10" t="s">
        <v>960</v>
      </c>
      <c r="C184" s="10" t="s">
        <v>1081</v>
      </c>
      <c r="D184" s="10" t="s">
        <v>1467</v>
      </c>
      <c r="E184" s="10" t="s">
        <v>1077</v>
      </c>
      <c r="F184" s="10" t="s">
        <v>1468</v>
      </c>
      <c r="G184" s="10" t="s">
        <v>1076</v>
      </c>
      <c r="H184" s="10" t="s">
        <v>1469</v>
      </c>
      <c r="I184" s="41">
        <f t="shared" si="11"/>
        <v>148000</v>
      </c>
      <c r="J184" s="64">
        <v>0.14799999999999999</v>
      </c>
      <c r="K184" s="41">
        <f t="shared" si="12"/>
        <v>148000</v>
      </c>
      <c r="L184" s="64">
        <v>0.14799999999999999</v>
      </c>
      <c r="M184" s="41">
        <f t="shared" si="13"/>
        <v>7400</v>
      </c>
      <c r="N184" s="64">
        <v>7.4000000000000003E-3</v>
      </c>
      <c r="O184" s="41">
        <f t="shared" ref="O184:O192" si="16">ROUND(P184*1000000,-2)</f>
        <v>133200</v>
      </c>
      <c r="P184" s="65">
        <v>0.13320000000000001</v>
      </c>
      <c r="Q184" s="41">
        <f t="shared" si="14"/>
        <v>140600</v>
      </c>
    </row>
    <row r="185" spans="1:17" ht="30" x14ac:dyDescent="0.25">
      <c r="A185" s="49">
        <v>184</v>
      </c>
      <c r="B185" s="10" t="s">
        <v>359</v>
      </c>
      <c r="C185" s="10" t="s">
        <v>1087</v>
      </c>
      <c r="D185" s="10" t="s">
        <v>1470</v>
      </c>
      <c r="E185" s="10" t="s">
        <v>1135</v>
      </c>
      <c r="F185" s="10" t="s">
        <v>1471</v>
      </c>
      <c r="G185" s="10" t="s">
        <v>1076</v>
      </c>
      <c r="H185" s="10" t="s">
        <v>1472</v>
      </c>
      <c r="I185" s="41">
        <f t="shared" si="11"/>
        <v>220000</v>
      </c>
      <c r="J185" s="64">
        <v>0.22</v>
      </c>
      <c r="K185" s="41">
        <f t="shared" si="12"/>
        <v>220000</v>
      </c>
      <c r="L185" s="64">
        <v>0.22</v>
      </c>
      <c r="M185" s="41">
        <f t="shared" si="13"/>
        <v>33000</v>
      </c>
      <c r="N185" s="64">
        <v>3.3000000000000002E-2</v>
      </c>
      <c r="O185" s="41">
        <f t="shared" si="16"/>
        <v>165000</v>
      </c>
      <c r="P185" s="65">
        <v>0.16500000000000001</v>
      </c>
      <c r="Q185" s="41">
        <f t="shared" si="14"/>
        <v>198000</v>
      </c>
    </row>
    <row r="186" spans="1:17" x14ac:dyDescent="0.25">
      <c r="A186" s="49">
        <v>185</v>
      </c>
      <c r="B186" s="10" t="s">
        <v>359</v>
      </c>
      <c r="C186" s="10" t="s">
        <v>1087</v>
      </c>
      <c r="D186" s="10" t="s">
        <v>1470</v>
      </c>
      <c r="E186" s="10" t="s">
        <v>1129</v>
      </c>
      <c r="F186" s="10" t="s">
        <v>1473</v>
      </c>
      <c r="G186" s="10" t="s">
        <v>1076</v>
      </c>
      <c r="H186" s="10" t="s">
        <v>1474</v>
      </c>
      <c r="I186" s="41">
        <f t="shared" si="11"/>
        <v>318000</v>
      </c>
      <c r="J186" s="64">
        <v>0.318</v>
      </c>
      <c r="K186" s="41">
        <f t="shared" si="12"/>
        <v>318000</v>
      </c>
      <c r="L186" s="64">
        <v>0.318</v>
      </c>
      <c r="M186" s="41">
        <f t="shared" si="13"/>
        <v>47700</v>
      </c>
      <c r="N186" s="64">
        <v>4.7699999999999999E-2</v>
      </c>
      <c r="O186" s="41">
        <f t="shared" si="16"/>
        <v>238500</v>
      </c>
      <c r="P186" s="65">
        <v>0.23849999999999999</v>
      </c>
      <c r="Q186" s="41">
        <f t="shared" si="14"/>
        <v>286200</v>
      </c>
    </row>
    <row r="187" spans="1:17" ht="30" x14ac:dyDescent="0.25">
      <c r="A187" s="49">
        <v>186</v>
      </c>
      <c r="B187" s="10" t="s">
        <v>359</v>
      </c>
      <c r="C187" s="10" t="s">
        <v>1087</v>
      </c>
      <c r="D187" s="10" t="s">
        <v>1470</v>
      </c>
      <c r="E187" s="10" t="s">
        <v>1331</v>
      </c>
      <c r="F187" s="10" t="s">
        <v>1475</v>
      </c>
      <c r="G187" s="10" t="s">
        <v>1076</v>
      </c>
      <c r="H187" s="10" t="s">
        <v>1476</v>
      </c>
      <c r="I187" s="41">
        <f t="shared" si="11"/>
        <v>554000</v>
      </c>
      <c r="J187" s="64">
        <v>0.55400000000000005</v>
      </c>
      <c r="K187" s="41">
        <f t="shared" si="12"/>
        <v>554000</v>
      </c>
      <c r="L187" s="64">
        <v>0.55400000000000005</v>
      </c>
      <c r="M187" s="41">
        <f t="shared" si="13"/>
        <v>83100</v>
      </c>
      <c r="N187" s="64">
        <v>8.3099999999999993E-2</v>
      </c>
      <c r="O187" s="41">
        <f t="shared" si="16"/>
        <v>415500</v>
      </c>
      <c r="P187" s="65">
        <v>0.41549999999999998</v>
      </c>
      <c r="Q187" s="41">
        <f t="shared" si="14"/>
        <v>498600</v>
      </c>
    </row>
    <row r="188" spans="1:17" x14ac:dyDescent="0.25">
      <c r="A188" s="49">
        <v>187</v>
      </c>
      <c r="B188" s="10" t="s">
        <v>359</v>
      </c>
      <c r="C188" s="10" t="s">
        <v>1087</v>
      </c>
      <c r="D188" s="10" t="s">
        <v>1470</v>
      </c>
      <c r="E188" s="10" t="s">
        <v>1129</v>
      </c>
      <c r="F188" s="10" t="s">
        <v>1477</v>
      </c>
      <c r="G188" s="10" t="s">
        <v>1076</v>
      </c>
      <c r="H188" s="10" t="s">
        <v>1478</v>
      </c>
      <c r="I188" s="41">
        <f t="shared" si="11"/>
        <v>33600</v>
      </c>
      <c r="J188" s="64">
        <v>3.3599999999999998E-2</v>
      </c>
      <c r="K188" s="41">
        <f t="shared" si="12"/>
        <v>33600</v>
      </c>
      <c r="L188" s="64">
        <v>3.3599999999999998E-2</v>
      </c>
      <c r="M188" s="41">
        <f t="shared" si="13"/>
        <v>5000</v>
      </c>
      <c r="N188" s="64">
        <v>5.0400000000000002E-3</v>
      </c>
      <c r="O188" s="41">
        <f t="shared" si="16"/>
        <v>25200</v>
      </c>
      <c r="P188" s="65">
        <v>2.52E-2</v>
      </c>
      <c r="Q188" s="41">
        <f t="shared" si="14"/>
        <v>30200</v>
      </c>
    </row>
    <row r="189" spans="1:17" ht="30" x14ac:dyDescent="0.25">
      <c r="A189" s="49">
        <v>188</v>
      </c>
      <c r="B189" s="10" t="s">
        <v>359</v>
      </c>
      <c r="C189" s="10" t="s">
        <v>1087</v>
      </c>
      <c r="D189" s="10" t="s">
        <v>1470</v>
      </c>
      <c r="E189" s="10" t="s">
        <v>1331</v>
      </c>
      <c r="F189" s="10" t="s">
        <v>1479</v>
      </c>
      <c r="G189" s="10" t="s">
        <v>1076</v>
      </c>
      <c r="H189" s="10" t="s">
        <v>1480</v>
      </c>
      <c r="I189" s="41">
        <f t="shared" si="11"/>
        <v>2580000</v>
      </c>
      <c r="J189" s="64">
        <v>2.58</v>
      </c>
      <c r="K189" s="41">
        <f t="shared" si="12"/>
        <v>1890000</v>
      </c>
      <c r="L189" s="64">
        <v>1.89</v>
      </c>
      <c r="M189" s="41">
        <f t="shared" si="13"/>
        <v>283500</v>
      </c>
      <c r="N189" s="64">
        <v>0.28349999999999997</v>
      </c>
      <c r="O189" s="41">
        <f t="shared" si="16"/>
        <v>1417500</v>
      </c>
      <c r="P189" s="65">
        <v>1.4175</v>
      </c>
      <c r="Q189" s="41">
        <f t="shared" si="14"/>
        <v>1701000</v>
      </c>
    </row>
    <row r="190" spans="1:17" x14ac:dyDescent="0.25">
      <c r="A190" s="49">
        <v>189</v>
      </c>
      <c r="B190" s="10" t="s">
        <v>359</v>
      </c>
      <c r="C190" s="10" t="s">
        <v>1087</v>
      </c>
      <c r="D190" s="10" t="s">
        <v>1470</v>
      </c>
      <c r="E190" s="10" t="s">
        <v>1077</v>
      </c>
      <c r="F190" s="10" t="s">
        <v>1481</v>
      </c>
      <c r="G190" s="10" t="s">
        <v>1076</v>
      </c>
      <c r="H190" s="10" t="s">
        <v>1482</v>
      </c>
      <c r="I190" s="41">
        <f t="shared" si="11"/>
        <v>1980000</v>
      </c>
      <c r="J190" s="64">
        <v>1.98</v>
      </c>
      <c r="K190" s="41">
        <f t="shared" si="12"/>
        <v>1980000</v>
      </c>
      <c r="L190" s="64">
        <v>1.98</v>
      </c>
      <c r="M190" s="41">
        <f t="shared" si="13"/>
        <v>297000</v>
      </c>
      <c r="N190" s="64">
        <v>0.29699999999999999</v>
      </c>
      <c r="O190" s="41">
        <f t="shared" si="16"/>
        <v>1485000</v>
      </c>
      <c r="P190" s="65">
        <v>1.4850000000000001</v>
      </c>
      <c r="Q190" s="41">
        <f t="shared" si="14"/>
        <v>1782000</v>
      </c>
    </row>
    <row r="191" spans="1:17" x14ac:dyDescent="0.25">
      <c r="A191" s="49">
        <v>190</v>
      </c>
      <c r="B191" s="10" t="s">
        <v>359</v>
      </c>
      <c r="C191" s="10" t="s">
        <v>1087</v>
      </c>
      <c r="D191" s="10" t="s">
        <v>1470</v>
      </c>
      <c r="E191" s="10" t="s">
        <v>1126</v>
      </c>
      <c r="F191" s="10" t="s">
        <v>1483</v>
      </c>
      <c r="G191" s="10" t="s">
        <v>1076</v>
      </c>
      <c r="H191" s="10" t="s">
        <v>1484</v>
      </c>
      <c r="I191" s="41">
        <f t="shared" si="11"/>
        <v>340000</v>
      </c>
      <c r="J191" s="64">
        <v>0.34</v>
      </c>
      <c r="K191" s="41">
        <f t="shared" si="12"/>
        <v>340000</v>
      </c>
      <c r="L191" s="64">
        <v>0.34</v>
      </c>
      <c r="M191" s="41">
        <f t="shared" si="13"/>
        <v>51000</v>
      </c>
      <c r="N191" s="64">
        <v>5.0999999999999997E-2</v>
      </c>
      <c r="O191" s="41">
        <f t="shared" si="16"/>
        <v>255000</v>
      </c>
      <c r="P191" s="65">
        <v>0.255</v>
      </c>
      <c r="Q191" s="41">
        <f t="shared" si="14"/>
        <v>306000</v>
      </c>
    </row>
    <row r="192" spans="1:17" x14ac:dyDescent="0.25">
      <c r="A192" s="49">
        <v>191</v>
      </c>
      <c r="B192" s="10" t="s">
        <v>359</v>
      </c>
      <c r="C192" s="10" t="s">
        <v>1087</v>
      </c>
      <c r="D192" s="10" t="s">
        <v>1470</v>
      </c>
      <c r="E192" s="10" t="s">
        <v>1077</v>
      </c>
      <c r="F192" s="10" t="s">
        <v>1485</v>
      </c>
      <c r="G192" s="10" t="s">
        <v>1076</v>
      </c>
      <c r="H192" s="10" t="s">
        <v>1486</v>
      </c>
      <c r="I192" s="41">
        <f t="shared" si="11"/>
        <v>1955000</v>
      </c>
      <c r="J192" s="64">
        <v>1.9550000000000001</v>
      </c>
      <c r="K192" s="41">
        <f t="shared" si="12"/>
        <v>1955000</v>
      </c>
      <c r="L192" s="64">
        <v>1.9550000000000001</v>
      </c>
      <c r="M192" s="41">
        <f t="shared" si="13"/>
        <v>293300</v>
      </c>
      <c r="N192" s="64">
        <v>0.29325000000000001</v>
      </c>
      <c r="O192" s="41">
        <f t="shared" si="16"/>
        <v>1466300</v>
      </c>
      <c r="P192" s="65">
        <v>1.4662500000000001</v>
      </c>
      <c r="Q192" s="41">
        <f t="shared" si="14"/>
        <v>1759600</v>
      </c>
    </row>
    <row r="193" spans="1:17" x14ac:dyDescent="0.25">
      <c r="A193" s="49">
        <v>192</v>
      </c>
      <c r="B193" s="10" t="s">
        <v>359</v>
      </c>
      <c r="C193" s="10" t="s">
        <v>1087</v>
      </c>
      <c r="D193" s="10" t="s">
        <v>1470</v>
      </c>
      <c r="E193" s="10" t="s">
        <v>1140</v>
      </c>
      <c r="F193" s="10" t="s">
        <v>1487</v>
      </c>
      <c r="G193" s="10" t="s">
        <v>1076</v>
      </c>
      <c r="H193" s="10" t="s">
        <v>1488</v>
      </c>
      <c r="I193" s="41">
        <f t="shared" si="11"/>
        <v>116000</v>
      </c>
      <c r="J193" s="64">
        <v>0.11600000000000001</v>
      </c>
      <c r="K193" s="41">
        <f t="shared" si="12"/>
        <v>116000</v>
      </c>
      <c r="L193" s="64">
        <v>0.11600000000000001</v>
      </c>
      <c r="M193" s="41">
        <f t="shared" si="13"/>
        <v>92800</v>
      </c>
      <c r="N193" s="64">
        <v>9.2799999999999994E-2</v>
      </c>
      <c r="O193" s="41"/>
      <c r="P193" s="65"/>
      <c r="Q193" s="41">
        <f t="shared" si="14"/>
        <v>92800</v>
      </c>
    </row>
    <row r="194" spans="1:17" x14ac:dyDescent="0.25">
      <c r="A194" s="49">
        <v>193</v>
      </c>
      <c r="B194" s="10" t="s">
        <v>767</v>
      </c>
      <c r="C194" s="10" t="s">
        <v>1092</v>
      </c>
      <c r="D194" s="10" t="s">
        <v>1230</v>
      </c>
      <c r="E194" s="10" t="s">
        <v>1077</v>
      </c>
      <c r="F194" s="10" t="s">
        <v>1489</v>
      </c>
      <c r="G194" s="10" t="s">
        <v>1076</v>
      </c>
      <c r="H194" s="10" t="s">
        <v>1490</v>
      </c>
      <c r="I194" s="41">
        <f t="shared" ref="I194:I254" si="17">ROUND(J194*1000000,-2)</f>
        <v>565000</v>
      </c>
      <c r="J194" s="64">
        <v>0.56499999999999995</v>
      </c>
      <c r="K194" s="41">
        <f t="shared" ref="K194:K254" si="18">ROUND(L194*1000000,-2)</f>
        <v>565000</v>
      </c>
      <c r="L194" s="64">
        <v>0.56499999999999995</v>
      </c>
      <c r="M194" s="41">
        <f t="shared" ref="M194:M254" si="19">ROUND(N194*1000000,-2)</f>
        <v>84800</v>
      </c>
      <c r="N194" s="64">
        <v>8.4750000000000006E-2</v>
      </c>
      <c r="O194" s="41">
        <f>ROUND(P194*1000000,-2)</f>
        <v>423800</v>
      </c>
      <c r="P194" s="65">
        <v>0.42375000000000002</v>
      </c>
      <c r="Q194" s="41">
        <f t="shared" ref="Q194:Q254" si="20">M194+O194</f>
        <v>508600</v>
      </c>
    </row>
    <row r="195" spans="1:17" ht="30" x14ac:dyDescent="0.25">
      <c r="A195" s="49">
        <v>194</v>
      </c>
      <c r="B195" s="10" t="s">
        <v>385</v>
      </c>
      <c r="C195" s="10" t="s">
        <v>1092</v>
      </c>
      <c r="D195" s="10" t="s">
        <v>1230</v>
      </c>
      <c r="E195" s="10" t="s">
        <v>1126</v>
      </c>
      <c r="F195" s="10" t="s">
        <v>1491</v>
      </c>
      <c r="G195" s="10" t="s">
        <v>1076</v>
      </c>
      <c r="H195" s="10" t="s">
        <v>1492</v>
      </c>
      <c r="I195" s="41">
        <f t="shared" si="17"/>
        <v>24000</v>
      </c>
      <c r="J195" s="64">
        <v>2.4E-2</v>
      </c>
      <c r="K195" s="41">
        <f t="shared" si="18"/>
        <v>24000</v>
      </c>
      <c r="L195" s="64">
        <v>2.4E-2</v>
      </c>
      <c r="M195" s="41">
        <f t="shared" si="19"/>
        <v>3600</v>
      </c>
      <c r="N195" s="64">
        <v>3.5999999999999999E-3</v>
      </c>
      <c r="O195" s="41">
        <f>ROUND(P195*1000000,-2)</f>
        <v>18000</v>
      </c>
      <c r="P195" s="65">
        <v>1.7999999999999999E-2</v>
      </c>
      <c r="Q195" s="41">
        <f t="shared" si="20"/>
        <v>21600</v>
      </c>
    </row>
    <row r="196" spans="1:17" x14ac:dyDescent="0.25">
      <c r="A196" s="49">
        <v>195</v>
      </c>
      <c r="B196" s="10" t="s">
        <v>388</v>
      </c>
      <c r="C196" s="10" t="s">
        <v>1081</v>
      </c>
      <c r="D196" s="10" t="s">
        <v>1178</v>
      </c>
      <c r="E196" s="10" t="s">
        <v>1074</v>
      </c>
      <c r="F196" s="10" t="s">
        <v>1493</v>
      </c>
      <c r="G196" s="10" t="s">
        <v>1076</v>
      </c>
      <c r="H196" s="10" t="s">
        <v>1020</v>
      </c>
      <c r="I196" s="41">
        <f t="shared" si="17"/>
        <v>20000</v>
      </c>
      <c r="J196" s="64">
        <v>0.02</v>
      </c>
      <c r="K196" s="41">
        <f t="shared" si="18"/>
        <v>20000</v>
      </c>
      <c r="L196" s="64">
        <v>0.02</v>
      </c>
      <c r="M196" s="41">
        <f t="shared" si="19"/>
        <v>17000</v>
      </c>
      <c r="N196" s="64">
        <v>1.7000000000000001E-2</v>
      </c>
      <c r="O196" s="41"/>
      <c r="P196" s="65"/>
      <c r="Q196" s="41">
        <f t="shared" si="20"/>
        <v>17000</v>
      </c>
    </row>
    <row r="197" spans="1:17" x14ac:dyDescent="0.25">
      <c r="A197" s="49">
        <v>196</v>
      </c>
      <c r="B197" s="10" t="s">
        <v>388</v>
      </c>
      <c r="C197" s="10" t="s">
        <v>1081</v>
      </c>
      <c r="D197" s="10" t="s">
        <v>1178</v>
      </c>
      <c r="E197" s="10" t="s">
        <v>1114</v>
      </c>
      <c r="F197" s="10" t="s">
        <v>1494</v>
      </c>
      <c r="G197" s="10" t="s">
        <v>1076</v>
      </c>
      <c r="H197" s="10" t="s">
        <v>1180</v>
      </c>
      <c r="I197" s="41">
        <f t="shared" si="17"/>
        <v>64000</v>
      </c>
      <c r="J197" s="64">
        <v>6.4000000000000001E-2</v>
      </c>
      <c r="K197" s="41">
        <f t="shared" si="18"/>
        <v>64000</v>
      </c>
      <c r="L197" s="64">
        <v>6.4000000000000001E-2</v>
      </c>
      <c r="M197" s="41">
        <f t="shared" si="19"/>
        <v>54400</v>
      </c>
      <c r="N197" s="64">
        <v>5.4399999999999997E-2</v>
      </c>
      <c r="O197" s="41"/>
      <c r="P197" s="65"/>
      <c r="Q197" s="41">
        <f t="shared" si="20"/>
        <v>54400</v>
      </c>
    </row>
    <row r="198" spans="1:17" x14ac:dyDescent="0.25">
      <c r="A198" s="49">
        <v>197</v>
      </c>
      <c r="B198" s="10" t="s">
        <v>774</v>
      </c>
      <c r="C198" s="10" t="s">
        <v>1072</v>
      </c>
      <c r="D198" s="10" t="s">
        <v>1330</v>
      </c>
      <c r="E198" s="10" t="s">
        <v>1077</v>
      </c>
      <c r="F198" s="10" t="s">
        <v>1495</v>
      </c>
      <c r="G198" s="10" t="s">
        <v>1076</v>
      </c>
      <c r="H198" s="10" t="s">
        <v>1496</v>
      </c>
      <c r="I198" s="41">
        <f t="shared" si="17"/>
        <v>528000</v>
      </c>
      <c r="J198" s="64">
        <v>0.52800000000000002</v>
      </c>
      <c r="K198" s="41">
        <f t="shared" si="18"/>
        <v>376100</v>
      </c>
      <c r="L198" s="64">
        <v>0.37609999999999999</v>
      </c>
      <c r="M198" s="41">
        <f t="shared" si="19"/>
        <v>56400</v>
      </c>
      <c r="N198" s="64">
        <v>5.6415E-2</v>
      </c>
      <c r="O198" s="41">
        <f>ROUND(P198*1000000,-2)</f>
        <v>282100</v>
      </c>
      <c r="P198" s="65">
        <v>0.28207500000000002</v>
      </c>
      <c r="Q198" s="41">
        <f t="shared" si="20"/>
        <v>338500</v>
      </c>
    </row>
    <row r="199" spans="1:17" x14ac:dyDescent="0.25">
      <c r="A199" s="49">
        <v>198</v>
      </c>
      <c r="B199" s="10" t="s">
        <v>774</v>
      </c>
      <c r="C199" s="10" t="s">
        <v>1072</v>
      </c>
      <c r="D199" s="10" t="s">
        <v>1330</v>
      </c>
      <c r="E199" s="10" t="s">
        <v>1077</v>
      </c>
      <c r="F199" s="10" t="s">
        <v>1497</v>
      </c>
      <c r="G199" s="10" t="s">
        <v>1076</v>
      </c>
      <c r="H199" s="10" t="s">
        <v>1498</v>
      </c>
      <c r="I199" s="41">
        <f t="shared" si="17"/>
        <v>398500</v>
      </c>
      <c r="J199" s="64">
        <v>0.39850000000000002</v>
      </c>
      <c r="K199" s="41">
        <f t="shared" si="18"/>
        <v>284000</v>
      </c>
      <c r="L199" s="64">
        <v>0.28399999999999997</v>
      </c>
      <c r="M199" s="41">
        <f t="shared" si="19"/>
        <v>42600</v>
      </c>
      <c r="N199" s="64">
        <v>4.2599999999999999E-2</v>
      </c>
      <c r="O199" s="41">
        <f>ROUND(P199*1000000,-2)</f>
        <v>213000</v>
      </c>
      <c r="P199" s="65">
        <v>0.21299999999999999</v>
      </c>
      <c r="Q199" s="41">
        <f t="shared" si="20"/>
        <v>255600</v>
      </c>
    </row>
    <row r="200" spans="1:17" x14ac:dyDescent="0.25">
      <c r="A200" s="49">
        <v>199</v>
      </c>
      <c r="B200" s="10" t="s">
        <v>394</v>
      </c>
      <c r="C200" s="10" t="s">
        <v>1095</v>
      </c>
      <c r="D200" s="10" t="s">
        <v>1110</v>
      </c>
      <c r="E200" s="10" t="s">
        <v>1123</v>
      </c>
      <c r="F200" s="10" t="s">
        <v>1499</v>
      </c>
      <c r="G200" s="10" t="s">
        <v>1076</v>
      </c>
      <c r="H200" s="10" t="s">
        <v>1500</v>
      </c>
      <c r="I200" s="41">
        <f t="shared" si="17"/>
        <v>131000</v>
      </c>
      <c r="J200" s="64">
        <v>0.13100000000000001</v>
      </c>
      <c r="K200" s="41">
        <f t="shared" si="18"/>
        <v>131000</v>
      </c>
      <c r="L200" s="64">
        <v>0.13100000000000001</v>
      </c>
      <c r="M200" s="41">
        <f t="shared" si="19"/>
        <v>6600</v>
      </c>
      <c r="N200" s="64">
        <v>6.5500000000000003E-3</v>
      </c>
      <c r="O200" s="41">
        <f>ROUND(P200*1000000,-2)</f>
        <v>117900</v>
      </c>
      <c r="P200" s="65">
        <v>0.1179</v>
      </c>
      <c r="Q200" s="41">
        <f t="shared" si="20"/>
        <v>124500</v>
      </c>
    </row>
    <row r="201" spans="1:17" x14ac:dyDescent="0.25">
      <c r="A201" s="49">
        <v>200</v>
      </c>
      <c r="B201" s="10" t="s">
        <v>1501</v>
      </c>
      <c r="C201" s="10" t="s">
        <v>1087</v>
      </c>
      <c r="D201" s="10" t="s">
        <v>1088</v>
      </c>
      <c r="E201" s="10" t="s">
        <v>1135</v>
      </c>
      <c r="F201" s="10" t="s">
        <v>1502</v>
      </c>
      <c r="G201" s="10" t="s">
        <v>1076</v>
      </c>
      <c r="H201" s="10" t="s">
        <v>1503</v>
      </c>
      <c r="I201" s="41">
        <f t="shared" si="17"/>
        <v>44000</v>
      </c>
      <c r="J201" s="64">
        <v>4.3999999999999997E-2</v>
      </c>
      <c r="K201" s="41">
        <f t="shared" si="18"/>
        <v>44000</v>
      </c>
      <c r="L201" s="64">
        <v>4.3999999999999997E-2</v>
      </c>
      <c r="M201" s="41">
        <f t="shared" si="19"/>
        <v>6600</v>
      </c>
      <c r="N201" s="64">
        <v>6.6E-3</v>
      </c>
      <c r="O201" s="41">
        <f>ROUND(P201*1000000,-2)</f>
        <v>33000</v>
      </c>
      <c r="P201" s="65">
        <v>3.3000000000000002E-2</v>
      </c>
      <c r="Q201" s="41">
        <f t="shared" si="20"/>
        <v>39600</v>
      </c>
    </row>
    <row r="202" spans="1:17" x14ac:dyDescent="0.25">
      <c r="A202" s="49">
        <v>201</v>
      </c>
      <c r="B202" s="10" t="s">
        <v>1504</v>
      </c>
      <c r="C202" s="10" t="s">
        <v>1087</v>
      </c>
      <c r="D202" s="10" t="s">
        <v>1197</v>
      </c>
      <c r="E202" s="10" t="s">
        <v>1123</v>
      </c>
      <c r="F202" s="10" t="s">
        <v>1505</v>
      </c>
      <c r="G202" s="10" t="s">
        <v>1076</v>
      </c>
      <c r="H202" s="10" t="s">
        <v>1506</v>
      </c>
      <c r="I202" s="41">
        <f t="shared" si="17"/>
        <v>120000</v>
      </c>
      <c r="J202" s="64">
        <v>0.12</v>
      </c>
      <c r="K202" s="41">
        <f t="shared" si="18"/>
        <v>120000</v>
      </c>
      <c r="L202" s="64">
        <v>0.12</v>
      </c>
      <c r="M202" s="41">
        <f t="shared" si="19"/>
        <v>18000</v>
      </c>
      <c r="N202" s="64">
        <v>1.7999999999999999E-2</v>
      </c>
      <c r="O202" s="41">
        <f>ROUND(P202*1000000,-2)</f>
        <v>90000</v>
      </c>
      <c r="P202" s="65">
        <v>0.09</v>
      </c>
      <c r="Q202" s="41">
        <f t="shared" si="20"/>
        <v>108000</v>
      </c>
    </row>
    <row r="203" spans="1:17" x14ac:dyDescent="0.25">
      <c r="A203" s="49">
        <v>202</v>
      </c>
      <c r="B203" s="10" t="s">
        <v>420</v>
      </c>
      <c r="C203" s="10" t="s">
        <v>1095</v>
      </c>
      <c r="D203" s="10" t="s">
        <v>1168</v>
      </c>
      <c r="E203" s="10" t="s">
        <v>1074</v>
      </c>
      <c r="F203" s="10" t="s">
        <v>1507</v>
      </c>
      <c r="G203" s="10" t="s">
        <v>1076</v>
      </c>
      <c r="H203" s="10" t="s">
        <v>1020</v>
      </c>
      <c r="I203" s="41">
        <f t="shared" si="17"/>
        <v>8000</v>
      </c>
      <c r="J203" s="64">
        <v>8.0000000000000002E-3</v>
      </c>
      <c r="K203" s="41">
        <f t="shared" si="18"/>
        <v>8000</v>
      </c>
      <c r="L203" s="64">
        <v>8.0000000000000002E-3</v>
      </c>
      <c r="M203" s="41">
        <f t="shared" si="19"/>
        <v>6800</v>
      </c>
      <c r="N203" s="64">
        <v>6.7999999999999996E-3</v>
      </c>
      <c r="O203" s="41"/>
      <c r="P203" s="65"/>
      <c r="Q203" s="41">
        <f t="shared" si="20"/>
        <v>6800</v>
      </c>
    </row>
    <row r="204" spans="1:17" x14ac:dyDescent="0.25">
      <c r="A204" s="49">
        <v>203</v>
      </c>
      <c r="B204" s="10" t="s">
        <v>420</v>
      </c>
      <c r="C204" s="10" t="s">
        <v>1095</v>
      </c>
      <c r="D204" s="10" t="s">
        <v>1168</v>
      </c>
      <c r="E204" s="10" t="s">
        <v>1077</v>
      </c>
      <c r="F204" s="10" t="s">
        <v>1508</v>
      </c>
      <c r="G204" s="10" t="s">
        <v>1076</v>
      </c>
      <c r="H204" s="10" t="s">
        <v>1509</v>
      </c>
      <c r="I204" s="41">
        <f t="shared" si="17"/>
        <v>2571400</v>
      </c>
      <c r="J204" s="64">
        <v>2.5714000000000001</v>
      </c>
      <c r="K204" s="41">
        <f t="shared" si="18"/>
        <v>2436900</v>
      </c>
      <c r="L204" s="64">
        <v>2.4369000000000001</v>
      </c>
      <c r="M204" s="41">
        <f t="shared" si="19"/>
        <v>121800</v>
      </c>
      <c r="N204" s="64">
        <v>0.12184499999999999</v>
      </c>
      <c r="O204" s="41">
        <f>ROUND(P204*1000000,-2)</f>
        <v>2193200</v>
      </c>
      <c r="P204" s="65">
        <v>2.1932100000000001</v>
      </c>
      <c r="Q204" s="41">
        <f t="shared" si="20"/>
        <v>2315000</v>
      </c>
    </row>
    <row r="205" spans="1:17" x14ac:dyDescent="0.25">
      <c r="A205" s="49">
        <v>204</v>
      </c>
      <c r="B205" s="10" t="s">
        <v>428</v>
      </c>
      <c r="C205" s="10" t="s">
        <v>1095</v>
      </c>
      <c r="D205" s="10" t="s">
        <v>1096</v>
      </c>
      <c r="E205" s="10" t="s">
        <v>1077</v>
      </c>
      <c r="F205" s="10" t="s">
        <v>1510</v>
      </c>
      <c r="G205" s="10" t="s">
        <v>1076</v>
      </c>
      <c r="H205" s="10" t="s">
        <v>1511</v>
      </c>
      <c r="I205" s="41">
        <f t="shared" si="17"/>
        <v>280700</v>
      </c>
      <c r="J205" s="64">
        <v>0.28070000000000001</v>
      </c>
      <c r="K205" s="41">
        <f t="shared" si="18"/>
        <v>277100</v>
      </c>
      <c r="L205" s="64">
        <v>0.27710000000000001</v>
      </c>
      <c r="M205" s="41">
        <f t="shared" si="19"/>
        <v>41600</v>
      </c>
      <c r="N205" s="64">
        <v>4.1564999999999998E-2</v>
      </c>
      <c r="O205" s="41">
        <f>ROUND(P205*1000000,-2)</f>
        <v>207800</v>
      </c>
      <c r="P205" s="65">
        <v>0.20782500000000001</v>
      </c>
      <c r="Q205" s="41">
        <f t="shared" si="20"/>
        <v>249400</v>
      </c>
    </row>
    <row r="206" spans="1:17" x14ac:dyDescent="0.25">
      <c r="A206" s="49">
        <v>205</v>
      </c>
      <c r="B206" s="10" t="s">
        <v>1512</v>
      </c>
      <c r="C206" s="10" t="s">
        <v>1081</v>
      </c>
      <c r="D206" s="10" t="s">
        <v>1420</v>
      </c>
      <c r="E206" s="10" t="s">
        <v>1114</v>
      </c>
      <c r="F206" s="10" t="s">
        <v>1513</v>
      </c>
      <c r="G206" s="10" t="s">
        <v>1076</v>
      </c>
      <c r="H206" s="10" t="s">
        <v>1279</v>
      </c>
      <c r="I206" s="41">
        <f t="shared" si="17"/>
        <v>65000</v>
      </c>
      <c r="J206" s="64">
        <v>6.5000000000000002E-2</v>
      </c>
      <c r="K206" s="41">
        <f t="shared" si="18"/>
        <v>65000</v>
      </c>
      <c r="L206" s="64">
        <v>6.5000000000000002E-2</v>
      </c>
      <c r="M206" s="41">
        <f t="shared" si="19"/>
        <v>52000</v>
      </c>
      <c r="N206" s="64">
        <v>5.1999999999999998E-2</v>
      </c>
      <c r="O206" s="41"/>
      <c r="P206" s="65"/>
      <c r="Q206" s="41">
        <f t="shared" si="20"/>
        <v>52000</v>
      </c>
    </row>
    <row r="207" spans="1:17" x14ac:dyDescent="0.25">
      <c r="A207" s="49">
        <v>206</v>
      </c>
      <c r="B207" s="10" t="s">
        <v>447</v>
      </c>
      <c r="C207" s="10" t="s">
        <v>1087</v>
      </c>
      <c r="D207" s="10" t="s">
        <v>1181</v>
      </c>
      <c r="E207" s="10" t="s">
        <v>1074</v>
      </c>
      <c r="F207" s="10" t="s">
        <v>1514</v>
      </c>
      <c r="G207" s="10" t="s">
        <v>1076</v>
      </c>
      <c r="H207" s="10" t="s">
        <v>1020</v>
      </c>
      <c r="I207" s="41">
        <f t="shared" si="17"/>
        <v>16000</v>
      </c>
      <c r="J207" s="64">
        <v>1.6E-2</v>
      </c>
      <c r="K207" s="41">
        <f t="shared" si="18"/>
        <v>16000</v>
      </c>
      <c r="L207" s="64">
        <v>1.6E-2</v>
      </c>
      <c r="M207" s="41">
        <f t="shared" si="19"/>
        <v>13600</v>
      </c>
      <c r="N207" s="64">
        <v>1.3599999999999999E-2</v>
      </c>
      <c r="O207" s="41"/>
      <c r="P207" s="65"/>
      <c r="Q207" s="41">
        <f t="shared" si="20"/>
        <v>13600</v>
      </c>
    </row>
    <row r="208" spans="1:17" x14ac:dyDescent="0.25">
      <c r="A208" s="49">
        <v>207</v>
      </c>
      <c r="B208" s="10" t="s">
        <v>447</v>
      </c>
      <c r="C208" s="10" t="s">
        <v>1087</v>
      </c>
      <c r="D208" s="10" t="s">
        <v>1181</v>
      </c>
      <c r="E208" s="10" t="s">
        <v>1331</v>
      </c>
      <c r="F208" s="10" t="s">
        <v>1515</v>
      </c>
      <c r="G208" s="10" t="s">
        <v>1076</v>
      </c>
      <c r="H208" s="10" t="s">
        <v>1516</v>
      </c>
      <c r="I208" s="41">
        <f t="shared" si="17"/>
        <v>3587900</v>
      </c>
      <c r="J208" s="64">
        <v>3.58785</v>
      </c>
      <c r="K208" s="41">
        <f t="shared" si="18"/>
        <v>3587900</v>
      </c>
      <c r="L208" s="64">
        <v>3.58785</v>
      </c>
      <c r="M208" s="41">
        <f t="shared" si="19"/>
        <v>179400</v>
      </c>
      <c r="N208" s="64">
        <v>0.17939250000000001</v>
      </c>
      <c r="O208" s="41">
        <f>ROUND(P208*1000000,-2)</f>
        <v>3229100</v>
      </c>
      <c r="P208" s="65">
        <v>3.2290649999999999</v>
      </c>
      <c r="Q208" s="41">
        <f t="shared" si="20"/>
        <v>3408500</v>
      </c>
    </row>
    <row r="209" spans="1:17" x14ac:dyDescent="0.25">
      <c r="A209" s="49">
        <v>208</v>
      </c>
      <c r="B209" s="10" t="s">
        <v>447</v>
      </c>
      <c r="C209" s="10" t="s">
        <v>1087</v>
      </c>
      <c r="D209" s="10" t="s">
        <v>1181</v>
      </c>
      <c r="E209" s="10" t="s">
        <v>1077</v>
      </c>
      <c r="F209" s="10" t="s">
        <v>1517</v>
      </c>
      <c r="G209" s="10" t="s">
        <v>1076</v>
      </c>
      <c r="H209" s="10" t="s">
        <v>1518</v>
      </c>
      <c r="I209" s="41">
        <f t="shared" si="17"/>
        <v>1975000</v>
      </c>
      <c r="J209" s="64">
        <v>1.9750000000000001</v>
      </c>
      <c r="K209" s="41">
        <f t="shared" si="18"/>
        <v>1975000</v>
      </c>
      <c r="L209" s="64">
        <v>1.9750000000000001</v>
      </c>
      <c r="M209" s="41">
        <f t="shared" si="19"/>
        <v>98800</v>
      </c>
      <c r="N209" s="64">
        <v>9.8750000000000004E-2</v>
      </c>
      <c r="O209" s="41">
        <f>ROUND(P209*1000000,-2)</f>
        <v>1777500</v>
      </c>
      <c r="P209" s="65">
        <v>1.7775000000000001</v>
      </c>
      <c r="Q209" s="41">
        <f t="shared" si="20"/>
        <v>1876300</v>
      </c>
    </row>
    <row r="210" spans="1:17" x14ac:dyDescent="0.25">
      <c r="A210" s="49">
        <v>209</v>
      </c>
      <c r="B210" s="10" t="s">
        <v>450</v>
      </c>
      <c r="C210" s="10" t="s">
        <v>1081</v>
      </c>
      <c r="D210" s="10" t="s">
        <v>1233</v>
      </c>
      <c r="E210" s="10" t="s">
        <v>1077</v>
      </c>
      <c r="F210" s="10" t="s">
        <v>451</v>
      </c>
      <c r="G210" s="10" t="s">
        <v>1076</v>
      </c>
      <c r="H210" s="10" t="s">
        <v>1519</v>
      </c>
      <c r="I210" s="41">
        <f t="shared" si="17"/>
        <v>524800</v>
      </c>
      <c r="J210" s="64">
        <v>0.52480000000000004</v>
      </c>
      <c r="K210" s="41">
        <f t="shared" si="18"/>
        <v>459200</v>
      </c>
      <c r="L210" s="64">
        <v>0.4592</v>
      </c>
      <c r="M210" s="41">
        <f t="shared" si="19"/>
        <v>23000</v>
      </c>
      <c r="N210" s="64">
        <v>2.2960000000000001E-2</v>
      </c>
      <c r="O210" s="41">
        <f>ROUND(P210*1000000,-2)</f>
        <v>413300</v>
      </c>
      <c r="P210" s="65">
        <v>0.41327999999999998</v>
      </c>
      <c r="Q210" s="41">
        <f t="shared" si="20"/>
        <v>436300</v>
      </c>
    </row>
    <row r="211" spans="1:17" x14ac:dyDescent="0.25">
      <c r="A211" s="49">
        <v>210</v>
      </c>
      <c r="B211" s="10" t="s">
        <v>453</v>
      </c>
      <c r="C211" s="10" t="s">
        <v>1087</v>
      </c>
      <c r="D211" s="10" t="s">
        <v>1122</v>
      </c>
      <c r="E211" s="10" t="s">
        <v>1074</v>
      </c>
      <c r="F211" s="10" t="s">
        <v>1520</v>
      </c>
      <c r="G211" s="10" t="s">
        <v>1076</v>
      </c>
      <c r="H211" s="10" t="s">
        <v>1521</v>
      </c>
      <c r="I211" s="41">
        <f t="shared" si="17"/>
        <v>284000</v>
      </c>
      <c r="J211" s="64">
        <v>0.28399999999999997</v>
      </c>
      <c r="K211" s="41">
        <f t="shared" si="18"/>
        <v>284000</v>
      </c>
      <c r="L211" s="64">
        <v>0.28399999999999997</v>
      </c>
      <c r="M211" s="41">
        <f t="shared" si="19"/>
        <v>227200</v>
      </c>
      <c r="N211" s="64">
        <v>0.22720000000000001</v>
      </c>
      <c r="O211" s="41"/>
      <c r="P211" s="65"/>
      <c r="Q211" s="41">
        <f t="shared" si="20"/>
        <v>227200</v>
      </c>
    </row>
    <row r="212" spans="1:17" x14ac:dyDescent="0.25">
      <c r="A212" s="49">
        <v>211</v>
      </c>
      <c r="B212" s="10" t="s">
        <v>455</v>
      </c>
      <c r="C212" s="10" t="s">
        <v>1087</v>
      </c>
      <c r="D212" s="10" t="s">
        <v>1122</v>
      </c>
      <c r="E212" s="10" t="s">
        <v>1126</v>
      </c>
      <c r="F212" s="10" t="s">
        <v>1522</v>
      </c>
      <c r="G212" s="10" t="s">
        <v>1076</v>
      </c>
      <c r="H212" s="10" t="s">
        <v>1523</v>
      </c>
      <c r="I212" s="41">
        <f t="shared" si="17"/>
        <v>20000</v>
      </c>
      <c r="J212" s="64">
        <v>0.02</v>
      </c>
      <c r="K212" s="41">
        <f t="shared" si="18"/>
        <v>20000</v>
      </c>
      <c r="L212" s="64">
        <v>0.02</v>
      </c>
      <c r="M212" s="41">
        <f t="shared" si="19"/>
        <v>3000</v>
      </c>
      <c r="N212" s="64">
        <v>3.0000000000000001E-3</v>
      </c>
      <c r="O212" s="41">
        <f>ROUND(P212*1000000,-2)</f>
        <v>15000</v>
      </c>
      <c r="P212" s="65">
        <v>1.4999999999999999E-2</v>
      </c>
      <c r="Q212" s="41">
        <f t="shared" si="20"/>
        <v>18000</v>
      </c>
    </row>
    <row r="213" spans="1:17" x14ac:dyDescent="0.25">
      <c r="A213" s="49">
        <v>212</v>
      </c>
      <c r="B213" s="10" t="s">
        <v>455</v>
      </c>
      <c r="C213" s="10" t="s">
        <v>1087</v>
      </c>
      <c r="D213" s="10" t="s">
        <v>1122</v>
      </c>
      <c r="E213" s="10" t="s">
        <v>1074</v>
      </c>
      <c r="F213" s="10" t="s">
        <v>1524</v>
      </c>
      <c r="G213" s="10" t="s">
        <v>1076</v>
      </c>
      <c r="H213" s="10" t="s">
        <v>1020</v>
      </c>
      <c r="I213" s="41">
        <f t="shared" si="17"/>
        <v>60500</v>
      </c>
      <c r="J213" s="64">
        <v>6.0499999999999998E-2</v>
      </c>
      <c r="K213" s="41">
        <f t="shared" si="18"/>
        <v>60500</v>
      </c>
      <c r="L213" s="64">
        <v>6.0499999999999998E-2</v>
      </c>
      <c r="M213" s="41">
        <f t="shared" si="19"/>
        <v>48400</v>
      </c>
      <c r="N213" s="64">
        <v>4.8399999999999999E-2</v>
      </c>
      <c r="O213" s="41"/>
      <c r="P213" s="65"/>
      <c r="Q213" s="41">
        <f t="shared" si="20"/>
        <v>48400</v>
      </c>
    </row>
    <row r="214" spans="1:17" ht="30" x14ac:dyDescent="0.25">
      <c r="A214" s="49">
        <v>213</v>
      </c>
      <c r="B214" s="10" t="s">
        <v>457</v>
      </c>
      <c r="C214" s="10" t="s">
        <v>1072</v>
      </c>
      <c r="D214" s="10" t="s">
        <v>1330</v>
      </c>
      <c r="E214" s="10" t="s">
        <v>1077</v>
      </c>
      <c r="F214" s="10" t="s">
        <v>1525</v>
      </c>
      <c r="G214" s="10" t="s">
        <v>1076</v>
      </c>
      <c r="H214" s="10" t="s">
        <v>1526</v>
      </c>
      <c r="I214" s="41">
        <f t="shared" si="17"/>
        <v>698700</v>
      </c>
      <c r="J214" s="64">
        <v>0.69869999999999999</v>
      </c>
      <c r="K214" s="41">
        <f t="shared" si="18"/>
        <v>641800</v>
      </c>
      <c r="L214" s="64">
        <v>0.64180000000000004</v>
      </c>
      <c r="M214" s="41">
        <f t="shared" si="19"/>
        <v>96300</v>
      </c>
      <c r="N214" s="64">
        <v>9.6269999999999994E-2</v>
      </c>
      <c r="O214" s="41">
        <f>ROUND(P214*1000000,-2)</f>
        <v>481400</v>
      </c>
      <c r="P214" s="65">
        <v>0.48135</v>
      </c>
      <c r="Q214" s="41">
        <f t="shared" si="20"/>
        <v>577700</v>
      </c>
    </row>
    <row r="215" spans="1:17" x14ac:dyDescent="0.25">
      <c r="A215" s="49">
        <v>214</v>
      </c>
      <c r="B215" s="10" t="s">
        <v>457</v>
      </c>
      <c r="C215" s="10" t="s">
        <v>1072</v>
      </c>
      <c r="D215" s="10" t="s">
        <v>1330</v>
      </c>
      <c r="E215" s="10" t="s">
        <v>1126</v>
      </c>
      <c r="F215" s="10" t="s">
        <v>1527</v>
      </c>
      <c r="G215" s="10" t="s">
        <v>1076</v>
      </c>
      <c r="H215" s="10" t="s">
        <v>1528</v>
      </c>
      <c r="I215" s="41">
        <f t="shared" si="17"/>
        <v>38800</v>
      </c>
      <c r="J215" s="64">
        <v>3.875E-2</v>
      </c>
      <c r="K215" s="41">
        <f t="shared" si="18"/>
        <v>38800</v>
      </c>
      <c r="L215" s="64">
        <v>3.875E-2</v>
      </c>
      <c r="M215" s="41">
        <f t="shared" si="19"/>
        <v>5800</v>
      </c>
      <c r="N215" s="64">
        <v>5.8125E-3</v>
      </c>
      <c r="O215" s="41">
        <f>ROUND(P215*1000000,-2)</f>
        <v>29100</v>
      </c>
      <c r="P215" s="65">
        <v>2.9062500000000002E-2</v>
      </c>
      <c r="Q215" s="41">
        <f t="shared" si="20"/>
        <v>34900</v>
      </c>
    </row>
    <row r="216" spans="1:17" x14ac:dyDescent="0.25">
      <c r="A216" s="49">
        <v>215</v>
      </c>
      <c r="B216" s="10" t="s">
        <v>457</v>
      </c>
      <c r="C216" s="10" t="s">
        <v>1072</v>
      </c>
      <c r="D216" s="10" t="s">
        <v>1330</v>
      </c>
      <c r="E216" s="10" t="s">
        <v>1126</v>
      </c>
      <c r="F216" s="10" t="s">
        <v>1529</v>
      </c>
      <c r="G216" s="10" t="s">
        <v>1076</v>
      </c>
      <c r="H216" s="10" t="s">
        <v>1530</v>
      </c>
      <c r="I216" s="41">
        <f t="shared" si="17"/>
        <v>21000</v>
      </c>
      <c r="J216" s="64">
        <v>2.1000000000000001E-2</v>
      </c>
      <c r="K216" s="41">
        <f t="shared" si="18"/>
        <v>21000</v>
      </c>
      <c r="L216" s="64">
        <v>2.1000000000000001E-2</v>
      </c>
      <c r="M216" s="41">
        <f t="shared" si="19"/>
        <v>3200</v>
      </c>
      <c r="N216" s="64">
        <v>3.15E-3</v>
      </c>
      <c r="O216" s="41">
        <f>ROUND(P216*1000000,-2)</f>
        <v>15800</v>
      </c>
      <c r="P216" s="65">
        <v>1.575E-2</v>
      </c>
      <c r="Q216" s="41">
        <f t="shared" si="20"/>
        <v>19000</v>
      </c>
    </row>
    <row r="217" spans="1:17" x14ac:dyDescent="0.25">
      <c r="A217" s="49">
        <v>216</v>
      </c>
      <c r="B217" s="10" t="s">
        <v>457</v>
      </c>
      <c r="C217" s="10" t="s">
        <v>1072</v>
      </c>
      <c r="D217" s="10" t="s">
        <v>1330</v>
      </c>
      <c r="E217" s="10" t="s">
        <v>1237</v>
      </c>
      <c r="F217" s="10" t="s">
        <v>1531</v>
      </c>
      <c r="G217" s="10" t="s">
        <v>1076</v>
      </c>
      <c r="H217" s="10" t="s">
        <v>1532</v>
      </c>
      <c r="I217" s="41">
        <f t="shared" si="17"/>
        <v>27600</v>
      </c>
      <c r="J217" s="64">
        <v>2.76E-2</v>
      </c>
      <c r="K217" s="41">
        <f t="shared" si="18"/>
        <v>27600</v>
      </c>
      <c r="L217" s="64">
        <v>2.76E-2</v>
      </c>
      <c r="M217" s="41">
        <f t="shared" si="19"/>
        <v>22100</v>
      </c>
      <c r="N217" s="64">
        <v>2.2079999999999999E-2</v>
      </c>
      <c r="O217" s="41"/>
      <c r="P217" s="65"/>
      <c r="Q217" s="41">
        <f t="shared" si="20"/>
        <v>22100</v>
      </c>
    </row>
    <row r="218" spans="1:17" x14ac:dyDescent="0.25">
      <c r="A218" s="49">
        <v>217</v>
      </c>
      <c r="B218" s="10" t="s">
        <v>464</v>
      </c>
      <c r="C218" s="10" t="s">
        <v>1087</v>
      </c>
      <c r="D218" s="10" t="s">
        <v>1289</v>
      </c>
      <c r="E218" s="10" t="s">
        <v>1077</v>
      </c>
      <c r="F218" s="10" t="s">
        <v>1533</v>
      </c>
      <c r="G218" s="10" t="s">
        <v>1076</v>
      </c>
      <c r="H218" s="10" t="s">
        <v>1534</v>
      </c>
      <c r="I218" s="41">
        <f t="shared" si="17"/>
        <v>103800</v>
      </c>
      <c r="J218" s="64">
        <v>0.1038</v>
      </c>
      <c r="K218" s="41">
        <f t="shared" si="18"/>
        <v>103800</v>
      </c>
      <c r="L218" s="64">
        <v>0.1038</v>
      </c>
      <c r="M218" s="41">
        <f t="shared" si="19"/>
        <v>15600</v>
      </c>
      <c r="N218" s="64">
        <v>1.5570000000000001E-2</v>
      </c>
      <c r="O218" s="41">
        <f>ROUND(P218*1000000,-2)</f>
        <v>77900</v>
      </c>
      <c r="P218" s="65">
        <v>7.7850000000000003E-2</v>
      </c>
      <c r="Q218" s="41">
        <f t="shared" si="20"/>
        <v>93500</v>
      </c>
    </row>
    <row r="219" spans="1:17" x14ac:dyDescent="0.25">
      <c r="A219" s="49">
        <v>218</v>
      </c>
      <c r="B219" s="10" t="s">
        <v>477</v>
      </c>
      <c r="C219" s="10" t="s">
        <v>1081</v>
      </c>
      <c r="D219" s="10" t="s">
        <v>1178</v>
      </c>
      <c r="E219" s="10" t="s">
        <v>1074</v>
      </c>
      <c r="F219" s="10" t="s">
        <v>1535</v>
      </c>
      <c r="G219" s="10" t="s">
        <v>1076</v>
      </c>
      <c r="H219" s="10" t="s">
        <v>1536</v>
      </c>
      <c r="I219" s="41">
        <f t="shared" si="17"/>
        <v>65000</v>
      </c>
      <c r="J219" s="64">
        <v>6.5000000000000002E-2</v>
      </c>
      <c r="K219" s="41">
        <f t="shared" si="18"/>
        <v>65000</v>
      </c>
      <c r="L219" s="64">
        <v>6.5000000000000002E-2</v>
      </c>
      <c r="M219" s="41">
        <f t="shared" si="19"/>
        <v>55300</v>
      </c>
      <c r="N219" s="64">
        <v>5.525E-2</v>
      </c>
      <c r="O219" s="41"/>
      <c r="P219" s="65"/>
      <c r="Q219" s="41">
        <f t="shared" si="20"/>
        <v>55300</v>
      </c>
    </row>
    <row r="220" spans="1:17" x14ac:dyDescent="0.25">
      <c r="A220" s="49">
        <v>219</v>
      </c>
      <c r="B220" s="10" t="s">
        <v>477</v>
      </c>
      <c r="C220" s="10" t="s">
        <v>1081</v>
      </c>
      <c r="D220" s="10" t="s">
        <v>1178</v>
      </c>
      <c r="E220" s="10" t="s">
        <v>1074</v>
      </c>
      <c r="F220" s="10" t="s">
        <v>1537</v>
      </c>
      <c r="G220" s="10" t="s">
        <v>1076</v>
      </c>
      <c r="H220" s="10" t="s">
        <v>1538</v>
      </c>
      <c r="I220" s="41">
        <f t="shared" si="17"/>
        <v>83000</v>
      </c>
      <c r="J220" s="64">
        <v>8.3000000000000004E-2</v>
      </c>
      <c r="K220" s="41">
        <f t="shared" si="18"/>
        <v>83000</v>
      </c>
      <c r="L220" s="64">
        <v>8.3000000000000004E-2</v>
      </c>
      <c r="M220" s="41">
        <f t="shared" si="19"/>
        <v>70600</v>
      </c>
      <c r="N220" s="64">
        <v>7.0550000000000002E-2</v>
      </c>
      <c r="O220" s="41"/>
      <c r="P220" s="65"/>
      <c r="Q220" s="41">
        <f t="shared" si="20"/>
        <v>70600</v>
      </c>
    </row>
    <row r="221" spans="1:17" x14ac:dyDescent="0.25">
      <c r="A221" s="49">
        <v>220</v>
      </c>
      <c r="B221" s="10" t="s">
        <v>481</v>
      </c>
      <c r="C221" s="10" t="s">
        <v>1072</v>
      </c>
      <c r="D221" s="10" t="s">
        <v>1330</v>
      </c>
      <c r="E221" s="10" t="s">
        <v>1074</v>
      </c>
      <c r="F221" s="10" t="s">
        <v>1539</v>
      </c>
      <c r="G221" s="10" t="s">
        <v>1076</v>
      </c>
      <c r="H221" s="10" t="s">
        <v>1020</v>
      </c>
      <c r="I221" s="41">
        <f t="shared" si="17"/>
        <v>30000</v>
      </c>
      <c r="J221" s="64">
        <v>0.03</v>
      </c>
      <c r="K221" s="41">
        <f t="shared" si="18"/>
        <v>30000</v>
      </c>
      <c r="L221" s="64">
        <v>0.03</v>
      </c>
      <c r="M221" s="41">
        <f t="shared" si="19"/>
        <v>24000</v>
      </c>
      <c r="N221" s="64">
        <v>2.4E-2</v>
      </c>
      <c r="O221" s="41"/>
      <c r="P221" s="65"/>
      <c r="Q221" s="41">
        <f t="shared" si="20"/>
        <v>24000</v>
      </c>
    </row>
    <row r="222" spans="1:17" x14ac:dyDescent="0.25">
      <c r="A222" s="49">
        <v>221</v>
      </c>
      <c r="B222" s="10" t="s">
        <v>1540</v>
      </c>
      <c r="C222" s="10" t="s">
        <v>1092</v>
      </c>
      <c r="D222" s="10" t="s">
        <v>1386</v>
      </c>
      <c r="E222" s="10" t="s">
        <v>1126</v>
      </c>
      <c r="F222" s="10" t="s">
        <v>1541</v>
      </c>
      <c r="G222" s="10" t="s">
        <v>1076</v>
      </c>
      <c r="H222" s="10" t="s">
        <v>1542</v>
      </c>
      <c r="I222" s="41">
        <f t="shared" si="17"/>
        <v>143400</v>
      </c>
      <c r="J222" s="64">
        <v>0.1434</v>
      </c>
      <c r="K222" s="41">
        <f t="shared" si="18"/>
        <v>107000</v>
      </c>
      <c r="L222" s="64">
        <v>0.107</v>
      </c>
      <c r="M222" s="41">
        <f t="shared" si="19"/>
        <v>16100</v>
      </c>
      <c r="N222" s="64">
        <v>1.6049999999999998E-2</v>
      </c>
      <c r="O222" s="41">
        <f>ROUND(P222*1000000,-2)</f>
        <v>80300</v>
      </c>
      <c r="P222" s="65">
        <v>8.0250000000000002E-2</v>
      </c>
      <c r="Q222" s="41">
        <f t="shared" si="20"/>
        <v>96400</v>
      </c>
    </row>
    <row r="223" spans="1:17" ht="30" x14ac:dyDescent="0.25">
      <c r="A223" s="49">
        <v>222</v>
      </c>
      <c r="B223" s="10" t="s">
        <v>992</v>
      </c>
      <c r="C223" s="10" t="s">
        <v>1095</v>
      </c>
      <c r="D223" s="10" t="s">
        <v>1168</v>
      </c>
      <c r="E223" s="10" t="s">
        <v>1129</v>
      </c>
      <c r="F223" s="10" t="s">
        <v>1543</v>
      </c>
      <c r="G223" s="10" t="s">
        <v>1076</v>
      </c>
      <c r="H223" s="10" t="s">
        <v>1544</v>
      </c>
      <c r="I223" s="41">
        <f t="shared" si="17"/>
        <v>454600</v>
      </c>
      <c r="J223" s="64">
        <v>0.4546</v>
      </c>
      <c r="K223" s="41">
        <f t="shared" si="18"/>
        <v>454600</v>
      </c>
      <c r="L223" s="64">
        <v>0.4546</v>
      </c>
      <c r="M223" s="41">
        <f t="shared" si="19"/>
        <v>22700</v>
      </c>
      <c r="N223" s="64">
        <v>2.273E-2</v>
      </c>
      <c r="O223" s="41">
        <f>ROUND(P223*1000000,-2)</f>
        <v>409100</v>
      </c>
      <c r="P223" s="65">
        <v>0.40914</v>
      </c>
      <c r="Q223" s="41">
        <f t="shared" si="20"/>
        <v>431800</v>
      </c>
    </row>
    <row r="224" spans="1:17" x14ac:dyDescent="0.25">
      <c r="A224" s="49">
        <v>223</v>
      </c>
      <c r="B224" s="10" t="s">
        <v>1545</v>
      </c>
      <c r="C224" s="10" t="s">
        <v>1081</v>
      </c>
      <c r="D224" s="10" t="s">
        <v>1247</v>
      </c>
      <c r="E224" s="10" t="s">
        <v>1126</v>
      </c>
      <c r="F224" s="10" t="s">
        <v>1546</v>
      </c>
      <c r="G224" s="10" t="s">
        <v>1076</v>
      </c>
      <c r="H224" s="10" t="s">
        <v>1547</v>
      </c>
      <c r="I224" s="41">
        <f t="shared" si="17"/>
        <v>10300</v>
      </c>
      <c r="J224" s="64">
        <v>1.03E-2</v>
      </c>
      <c r="K224" s="41">
        <f t="shared" si="18"/>
        <v>6000</v>
      </c>
      <c r="L224" s="64">
        <v>6.0000000000000001E-3</v>
      </c>
      <c r="M224" s="41">
        <f t="shared" si="19"/>
        <v>300</v>
      </c>
      <c r="N224" s="64">
        <v>2.9999999999999997E-4</v>
      </c>
      <c r="O224" s="41">
        <f>ROUND(P224*1000000,-2)</f>
        <v>5400</v>
      </c>
      <c r="P224" s="65">
        <v>5.4000000000000003E-3</v>
      </c>
      <c r="Q224" s="41">
        <f t="shared" si="20"/>
        <v>5700</v>
      </c>
    </row>
    <row r="225" spans="1:17" x14ac:dyDescent="0.25">
      <c r="A225" s="49">
        <v>224</v>
      </c>
      <c r="B225" s="10" t="s">
        <v>489</v>
      </c>
      <c r="C225" s="10" t="s">
        <v>1092</v>
      </c>
      <c r="D225" s="10" t="s">
        <v>1107</v>
      </c>
      <c r="E225" s="10" t="s">
        <v>1237</v>
      </c>
      <c r="F225" s="10" t="s">
        <v>1548</v>
      </c>
      <c r="G225" s="10" t="s">
        <v>1076</v>
      </c>
      <c r="H225" s="10" t="s">
        <v>1549</v>
      </c>
      <c r="I225" s="41">
        <f t="shared" si="17"/>
        <v>346000</v>
      </c>
      <c r="J225" s="64">
        <v>0.34599999999999997</v>
      </c>
      <c r="K225" s="41">
        <f t="shared" si="18"/>
        <v>346000</v>
      </c>
      <c r="L225" s="64">
        <v>0.34599999999999997</v>
      </c>
      <c r="M225" s="41">
        <f t="shared" si="19"/>
        <v>294100</v>
      </c>
      <c r="N225" s="64">
        <v>0.29409999999999997</v>
      </c>
      <c r="O225" s="41"/>
      <c r="P225" s="65"/>
      <c r="Q225" s="41">
        <f t="shared" si="20"/>
        <v>294100</v>
      </c>
    </row>
    <row r="226" spans="1:17" x14ac:dyDescent="0.25">
      <c r="A226" s="49">
        <v>225</v>
      </c>
      <c r="B226" s="10" t="s">
        <v>489</v>
      </c>
      <c r="C226" s="10" t="s">
        <v>1092</v>
      </c>
      <c r="D226" s="10" t="s">
        <v>1107</v>
      </c>
      <c r="E226" s="10" t="s">
        <v>1074</v>
      </c>
      <c r="F226" s="10" t="s">
        <v>1550</v>
      </c>
      <c r="G226" s="10" t="s">
        <v>1076</v>
      </c>
      <c r="H226" s="10" t="s">
        <v>1020</v>
      </c>
      <c r="I226" s="41">
        <f t="shared" si="17"/>
        <v>15900</v>
      </c>
      <c r="J226" s="64">
        <v>1.5900000000000001E-2</v>
      </c>
      <c r="K226" s="41">
        <f t="shared" si="18"/>
        <v>15900</v>
      </c>
      <c r="L226" s="64">
        <v>1.5900000000000001E-2</v>
      </c>
      <c r="M226" s="41">
        <f t="shared" si="19"/>
        <v>13500</v>
      </c>
      <c r="N226" s="64">
        <v>1.3514999999999999E-2</v>
      </c>
      <c r="O226" s="41"/>
      <c r="P226" s="65"/>
      <c r="Q226" s="41">
        <f t="shared" si="20"/>
        <v>13500</v>
      </c>
    </row>
    <row r="227" spans="1:17" x14ac:dyDescent="0.25">
      <c r="A227" s="49">
        <v>226</v>
      </c>
      <c r="B227" s="10" t="s">
        <v>489</v>
      </c>
      <c r="C227" s="10" t="s">
        <v>1092</v>
      </c>
      <c r="D227" s="10" t="s">
        <v>1107</v>
      </c>
      <c r="E227" s="10" t="s">
        <v>1123</v>
      </c>
      <c r="F227" s="10" t="s">
        <v>1551</v>
      </c>
      <c r="G227" s="10" t="s">
        <v>1076</v>
      </c>
      <c r="H227" s="10" t="s">
        <v>1552</v>
      </c>
      <c r="I227" s="41">
        <f t="shared" si="17"/>
        <v>385000</v>
      </c>
      <c r="J227" s="64">
        <v>0.38500000000000001</v>
      </c>
      <c r="K227" s="41">
        <f t="shared" si="18"/>
        <v>385000</v>
      </c>
      <c r="L227" s="64">
        <v>0.38500000000000001</v>
      </c>
      <c r="M227" s="41">
        <f t="shared" si="19"/>
        <v>19300</v>
      </c>
      <c r="N227" s="64">
        <v>1.925E-2</v>
      </c>
      <c r="O227" s="41">
        <f>ROUND(P227*1000000,-2)</f>
        <v>346500</v>
      </c>
      <c r="P227" s="65">
        <v>0.34649999999999997</v>
      </c>
      <c r="Q227" s="41">
        <f t="shared" si="20"/>
        <v>365800</v>
      </c>
    </row>
    <row r="228" spans="1:17" x14ac:dyDescent="0.25">
      <c r="A228" s="49">
        <v>227</v>
      </c>
      <c r="B228" s="10" t="s">
        <v>1053</v>
      </c>
      <c r="C228" s="10" t="s">
        <v>1087</v>
      </c>
      <c r="D228" s="10" t="s">
        <v>1197</v>
      </c>
      <c r="E228" s="10" t="s">
        <v>1077</v>
      </c>
      <c r="F228" s="10" t="s">
        <v>1553</v>
      </c>
      <c r="G228" s="10" t="s">
        <v>1076</v>
      </c>
      <c r="H228" s="10" t="s">
        <v>1554</v>
      </c>
      <c r="I228" s="41">
        <f t="shared" si="17"/>
        <v>67900</v>
      </c>
      <c r="J228" s="64">
        <v>6.7900000000000002E-2</v>
      </c>
      <c r="K228" s="41">
        <f t="shared" si="18"/>
        <v>67900</v>
      </c>
      <c r="L228" s="64">
        <v>6.7900000000000002E-2</v>
      </c>
      <c r="M228" s="41">
        <f t="shared" si="19"/>
        <v>10200</v>
      </c>
      <c r="N228" s="64">
        <v>1.0185E-2</v>
      </c>
      <c r="O228" s="41">
        <f>ROUND(P228*1000000,-2)</f>
        <v>50900</v>
      </c>
      <c r="P228" s="65">
        <v>5.0924999999999998E-2</v>
      </c>
      <c r="Q228" s="41">
        <f t="shared" si="20"/>
        <v>61100</v>
      </c>
    </row>
    <row r="229" spans="1:17" x14ac:dyDescent="0.25">
      <c r="A229" s="49">
        <v>228</v>
      </c>
      <c r="B229" s="10" t="s">
        <v>493</v>
      </c>
      <c r="C229" s="10" t="s">
        <v>1092</v>
      </c>
      <c r="D229" s="10" t="s">
        <v>1230</v>
      </c>
      <c r="E229" s="10" t="s">
        <v>1135</v>
      </c>
      <c r="F229" s="10" t="s">
        <v>1555</v>
      </c>
      <c r="G229" s="10" t="s">
        <v>1076</v>
      </c>
      <c r="H229" s="10" t="s">
        <v>1556</v>
      </c>
      <c r="I229" s="41">
        <f t="shared" si="17"/>
        <v>244500</v>
      </c>
      <c r="J229" s="64">
        <v>0.2445</v>
      </c>
      <c r="K229" s="41">
        <f t="shared" si="18"/>
        <v>244500</v>
      </c>
      <c r="L229" s="64">
        <v>0.2445</v>
      </c>
      <c r="M229" s="41">
        <f t="shared" si="19"/>
        <v>36700</v>
      </c>
      <c r="N229" s="64">
        <v>3.6674999999999999E-2</v>
      </c>
      <c r="O229" s="41">
        <f>ROUND(P229*1000000,-2)</f>
        <v>183400</v>
      </c>
      <c r="P229" s="65">
        <v>0.18337500000000001</v>
      </c>
      <c r="Q229" s="41">
        <f t="shared" si="20"/>
        <v>220100</v>
      </c>
    </row>
    <row r="230" spans="1:17" x14ac:dyDescent="0.25">
      <c r="A230" s="49">
        <v>229</v>
      </c>
      <c r="B230" s="10" t="s">
        <v>496</v>
      </c>
      <c r="C230" s="10" t="s">
        <v>1092</v>
      </c>
      <c r="D230" s="10" t="s">
        <v>1386</v>
      </c>
      <c r="E230" s="10" t="s">
        <v>1331</v>
      </c>
      <c r="F230" s="10" t="s">
        <v>1557</v>
      </c>
      <c r="G230" s="10" t="s">
        <v>1076</v>
      </c>
      <c r="H230" s="10" t="s">
        <v>1558</v>
      </c>
      <c r="I230" s="41">
        <f t="shared" si="17"/>
        <v>1027300</v>
      </c>
      <c r="J230" s="64">
        <v>1.0273000000000001</v>
      </c>
      <c r="K230" s="41">
        <f t="shared" si="18"/>
        <v>1027300</v>
      </c>
      <c r="L230" s="64">
        <v>1.0273000000000001</v>
      </c>
      <c r="M230" s="41">
        <f t="shared" si="19"/>
        <v>154100</v>
      </c>
      <c r="N230" s="64">
        <v>0.15409500000000001</v>
      </c>
      <c r="O230" s="41">
        <f>ROUND(P230*1000000,-2)</f>
        <v>770500</v>
      </c>
      <c r="P230" s="65">
        <v>0.77047500000000002</v>
      </c>
      <c r="Q230" s="41">
        <f t="shared" si="20"/>
        <v>924600</v>
      </c>
    </row>
    <row r="231" spans="1:17" x14ac:dyDescent="0.25">
      <c r="A231" s="49">
        <v>230</v>
      </c>
      <c r="B231" s="10" t="s">
        <v>496</v>
      </c>
      <c r="C231" s="10" t="s">
        <v>1092</v>
      </c>
      <c r="D231" s="10" t="s">
        <v>1386</v>
      </c>
      <c r="E231" s="10" t="s">
        <v>1077</v>
      </c>
      <c r="F231" s="10" t="s">
        <v>1559</v>
      </c>
      <c r="G231" s="10" t="s">
        <v>1076</v>
      </c>
      <c r="H231" s="10" t="s">
        <v>1560</v>
      </c>
      <c r="I231" s="41">
        <f t="shared" si="17"/>
        <v>715400</v>
      </c>
      <c r="J231" s="64">
        <v>0.71540000000000004</v>
      </c>
      <c r="K231" s="41">
        <f t="shared" si="18"/>
        <v>715400</v>
      </c>
      <c r="L231" s="64">
        <v>0.71540000000000004</v>
      </c>
      <c r="M231" s="41">
        <f t="shared" si="19"/>
        <v>107300</v>
      </c>
      <c r="N231" s="64">
        <v>0.10731</v>
      </c>
      <c r="O231" s="41">
        <f>ROUND(P231*1000000,-2)</f>
        <v>536600</v>
      </c>
      <c r="P231" s="65">
        <v>0.53654999999999997</v>
      </c>
      <c r="Q231" s="41">
        <f t="shared" si="20"/>
        <v>643900</v>
      </c>
    </row>
    <row r="232" spans="1:17" x14ac:dyDescent="0.25">
      <c r="A232" s="49">
        <v>231</v>
      </c>
      <c r="B232" s="10" t="s">
        <v>496</v>
      </c>
      <c r="C232" s="10" t="s">
        <v>1092</v>
      </c>
      <c r="D232" s="10" t="s">
        <v>1386</v>
      </c>
      <c r="E232" s="10" t="s">
        <v>1129</v>
      </c>
      <c r="F232" s="10" t="s">
        <v>1561</v>
      </c>
      <c r="G232" s="10" t="s">
        <v>1076</v>
      </c>
      <c r="H232" s="10" t="s">
        <v>1562</v>
      </c>
      <c r="I232" s="41">
        <f t="shared" si="17"/>
        <v>118400</v>
      </c>
      <c r="J232" s="64">
        <v>0.11840000000000001</v>
      </c>
      <c r="K232" s="41">
        <f t="shared" si="18"/>
        <v>118400</v>
      </c>
      <c r="L232" s="64">
        <v>0.11840000000000001</v>
      </c>
      <c r="M232" s="41">
        <f t="shared" si="19"/>
        <v>94700</v>
      </c>
      <c r="N232" s="64">
        <v>9.4719999999999999E-2</v>
      </c>
      <c r="O232" s="41"/>
      <c r="P232" s="65"/>
      <c r="Q232" s="41">
        <f t="shared" si="20"/>
        <v>94700</v>
      </c>
    </row>
    <row r="233" spans="1:17" ht="30" x14ac:dyDescent="0.25">
      <c r="A233" s="49">
        <v>232</v>
      </c>
      <c r="B233" s="10" t="s">
        <v>1563</v>
      </c>
      <c r="C233" s="10" t="s">
        <v>1095</v>
      </c>
      <c r="D233" s="10" t="s">
        <v>1159</v>
      </c>
      <c r="E233" s="10" t="s">
        <v>1077</v>
      </c>
      <c r="F233" s="10" t="s">
        <v>1564</v>
      </c>
      <c r="G233" s="10" t="s">
        <v>1076</v>
      </c>
      <c r="H233" s="10" t="s">
        <v>1565</v>
      </c>
      <c r="I233" s="41">
        <f t="shared" si="17"/>
        <v>1400300</v>
      </c>
      <c r="J233" s="64">
        <v>1.4003000000000001</v>
      </c>
      <c r="K233" s="41">
        <f t="shared" si="18"/>
        <v>1400300</v>
      </c>
      <c r="L233" s="64">
        <v>1.4003000000000001</v>
      </c>
      <c r="M233" s="41">
        <f t="shared" si="19"/>
        <v>70000</v>
      </c>
      <c r="N233" s="64">
        <v>7.0014999999999994E-2</v>
      </c>
      <c r="O233" s="41">
        <f>ROUND(P233*1000000,-2)</f>
        <v>1260300</v>
      </c>
      <c r="P233" s="65">
        <v>1.26027</v>
      </c>
      <c r="Q233" s="41">
        <f t="shared" si="20"/>
        <v>1330300</v>
      </c>
    </row>
    <row r="234" spans="1:17" x14ac:dyDescent="0.25">
      <c r="A234" s="49">
        <v>233</v>
      </c>
      <c r="B234" s="10" t="s">
        <v>1566</v>
      </c>
      <c r="C234" s="10" t="s">
        <v>1087</v>
      </c>
      <c r="D234" s="10" t="s">
        <v>1289</v>
      </c>
      <c r="E234" s="10" t="s">
        <v>1074</v>
      </c>
      <c r="F234" s="10" t="s">
        <v>1567</v>
      </c>
      <c r="G234" s="10" t="s">
        <v>1076</v>
      </c>
      <c r="H234" s="10" t="s">
        <v>1020</v>
      </c>
      <c r="I234" s="41">
        <f t="shared" si="17"/>
        <v>15000</v>
      </c>
      <c r="J234" s="64">
        <v>1.4999999999999999E-2</v>
      </c>
      <c r="K234" s="41">
        <f t="shared" si="18"/>
        <v>15000</v>
      </c>
      <c r="L234" s="64">
        <v>1.4999999999999999E-2</v>
      </c>
      <c r="M234" s="41">
        <f t="shared" si="19"/>
        <v>12000</v>
      </c>
      <c r="N234" s="64">
        <v>1.2E-2</v>
      </c>
      <c r="O234" s="41"/>
      <c r="P234" s="65"/>
      <c r="Q234" s="41">
        <f t="shared" si="20"/>
        <v>12000</v>
      </c>
    </row>
    <row r="235" spans="1:17" x14ac:dyDescent="0.25">
      <c r="A235" s="49">
        <v>234</v>
      </c>
      <c r="B235" s="10" t="s">
        <v>813</v>
      </c>
      <c r="C235" s="10" t="s">
        <v>1095</v>
      </c>
      <c r="D235" s="10" t="s">
        <v>1110</v>
      </c>
      <c r="E235" s="10" t="s">
        <v>1123</v>
      </c>
      <c r="F235" s="10" t="s">
        <v>1568</v>
      </c>
      <c r="G235" s="10" t="s">
        <v>1076</v>
      </c>
      <c r="H235" s="10" t="s">
        <v>1569</v>
      </c>
      <c r="I235" s="41">
        <f t="shared" si="17"/>
        <v>718600</v>
      </c>
      <c r="J235" s="64">
        <v>0.71860000000000002</v>
      </c>
      <c r="K235" s="41">
        <f t="shared" si="18"/>
        <v>718600</v>
      </c>
      <c r="L235" s="64">
        <v>0.71860000000000002</v>
      </c>
      <c r="M235" s="41">
        <f t="shared" si="19"/>
        <v>35900</v>
      </c>
      <c r="N235" s="64">
        <v>3.5929999999999997E-2</v>
      </c>
      <c r="O235" s="41">
        <f>ROUND(P235*1000000,-2)</f>
        <v>646700</v>
      </c>
      <c r="P235" s="65">
        <v>0.64673999999999998</v>
      </c>
      <c r="Q235" s="41">
        <f t="shared" si="20"/>
        <v>682600</v>
      </c>
    </row>
    <row r="236" spans="1:17" x14ac:dyDescent="0.25">
      <c r="A236" s="49">
        <v>235</v>
      </c>
      <c r="B236" s="10" t="s">
        <v>501</v>
      </c>
      <c r="C236" s="10" t="s">
        <v>1092</v>
      </c>
      <c r="D236" s="10" t="s">
        <v>1093</v>
      </c>
      <c r="E236" s="10" t="s">
        <v>1123</v>
      </c>
      <c r="F236" s="10" t="s">
        <v>1570</v>
      </c>
      <c r="G236" s="10" t="s">
        <v>1076</v>
      </c>
      <c r="H236" s="10" t="s">
        <v>1571</v>
      </c>
      <c r="I236" s="41">
        <f t="shared" si="17"/>
        <v>392700</v>
      </c>
      <c r="J236" s="64">
        <v>0.39269999999999999</v>
      </c>
      <c r="K236" s="41">
        <f t="shared" si="18"/>
        <v>392700</v>
      </c>
      <c r="L236" s="64">
        <v>0.39269999999999999</v>
      </c>
      <c r="M236" s="41">
        <f t="shared" si="19"/>
        <v>333800</v>
      </c>
      <c r="N236" s="64">
        <v>0.33379500000000001</v>
      </c>
      <c r="O236" s="41"/>
      <c r="P236" s="65"/>
      <c r="Q236" s="41">
        <f t="shared" si="20"/>
        <v>333800</v>
      </c>
    </row>
    <row r="237" spans="1:17" x14ac:dyDescent="0.25">
      <c r="A237" s="49">
        <v>236</v>
      </c>
      <c r="B237" s="10" t="s">
        <v>1572</v>
      </c>
      <c r="C237" s="10" t="s">
        <v>1072</v>
      </c>
      <c r="D237" s="10" t="s">
        <v>1330</v>
      </c>
      <c r="E237" s="10" t="s">
        <v>1135</v>
      </c>
      <c r="F237" s="10" t="s">
        <v>1573</v>
      </c>
      <c r="G237" s="10" t="s">
        <v>1076</v>
      </c>
      <c r="H237" s="10" t="s">
        <v>1574</v>
      </c>
      <c r="I237" s="41">
        <f t="shared" si="17"/>
        <v>446400</v>
      </c>
      <c r="J237" s="64">
        <v>0.44640000000000002</v>
      </c>
      <c r="K237" s="41">
        <f t="shared" si="18"/>
        <v>413900</v>
      </c>
      <c r="L237" s="64">
        <v>0.41389999999999999</v>
      </c>
      <c r="M237" s="41">
        <f t="shared" si="19"/>
        <v>331100</v>
      </c>
      <c r="N237" s="64">
        <v>0.33112000000000003</v>
      </c>
      <c r="O237" s="41"/>
      <c r="P237" s="66"/>
      <c r="Q237" s="41">
        <f t="shared" si="20"/>
        <v>331100</v>
      </c>
    </row>
    <row r="238" spans="1:17" x14ac:dyDescent="0.25">
      <c r="A238" s="49">
        <v>237</v>
      </c>
      <c r="B238" s="10" t="s">
        <v>506</v>
      </c>
      <c r="C238" s="10" t="s">
        <v>1072</v>
      </c>
      <c r="D238" s="10" t="s">
        <v>1330</v>
      </c>
      <c r="E238" s="10" t="s">
        <v>1074</v>
      </c>
      <c r="F238" s="10" t="s">
        <v>1575</v>
      </c>
      <c r="G238" s="10" t="s">
        <v>1076</v>
      </c>
      <c r="H238" s="10" t="s">
        <v>1576</v>
      </c>
      <c r="I238" s="41">
        <f t="shared" si="17"/>
        <v>60000</v>
      </c>
      <c r="J238" s="64">
        <v>0.06</v>
      </c>
      <c r="K238" s="41">
        <f t="shared" si="18"/>
        <v>60000</v>
      </c>
      <c r="L238" s="64">
        <v>0.06</v>
      </c>
      <c r="M238" s="41">
        <f t="shared" si="19"/>
        <v>48000</v>
      </c>
      <c r="N238" s="64">
        <v>4.8000000000000001E-2</v>
      </c>
      <c r="O238" s="41"/>
      <c r="P238" s="65"/>
      <c r="Q238" s="41">
        <f t="shared" si="20"/>
        <v>48000</v>
      </c>
    </row>
    <row r="239" spans="1:17" x14ac:dyDescent="0.25">
      <c r="A239" s="49">
        <v>238</v>
      </c>
      <c r="B239" s="10" t="s">
        <v>506</v>
      </c>
      <c r="C239" s="10" t="s">
        <v>1072</v>
      </c>
      <c r="D239" s="10" t="s">
        <v>1330</v>
      </c>
      <c r="E239" s="10" t="s">
        <v>1074</v>
      </c>
      <c r="F239" s="10" t="s">
        <v>1577</v>
      </c>
      <c r="G239" s="10" t="s">
        <v>1076</v>
      </c>
      <c r="H239" s="10" t="s">
        <v>1020</v>
      </c>
      <c r="I239" s="41">
        <f t="shared" si="17"/>
        <v>5000</v>
      </c>
      <c r="J239" s="64">
        <v>5.0000000000000001E-3</v>
      </c>
      <c r="K239" s="41">
        <f t="shared" si="18"/>
        <v>5000</v>
      </c>
      <c r="L239" s="64">
        <v>5.0000000000000001E-3</v>
      </c>
      <c r="M239" s="41">
        <f t="shared" si="19"/>
        <v>4000</v>
      </c>
      <c r="N239" s="64">
        <v>4.0000000000000001E-3</v>
      </c>
      <c r="O239" s="41"/>
      <c r="P239" s="65"/>
      <c r="Q239" s="41">
        <f t="shared" si="20"/>
        <v>4000</v>
      </c>
    </row>
    <row r="240" spans="1:17" x14ac:dyDescent="0.25">
      <c r="A240" s="49">
        <v>239</v>
      </c>
      <c r="B240" s="10" t="s">
        <v>506</v>
      </c>
      <c r="C240" s="10" t="s">
        <v>1072</v>
      </c>
      <c r="D240" s="10" t="s">
        <v>1330</v>
      </c>
      <c r="E240" s="10" t="s">
        <v>1114</v>
      </c>
      <c r="F240" s="10" t="s">
        <v>1578</v>
      </c>
      <c r="G240" s="10" t="s">
        <v>1076</v>
      </c>
      <c r="H240" s="10" t="s">
        <v>269</v>
      </c>
      <c r="I240" s="41">
        <f t="shared" si="17"/>
        <v>60000</v>
      </c>
      <c r="J240" s="64">
        <v>0.06</v>
      </c>
      <c r="K240" s="41">
        <f t="shared" si="18"/>
        <v>60000</v>
      </c>
      <c r="L240" s="64">
        <v>0.06</v>
      </c>
      <c r="M240" s="41">
        <f t="shared" si="19"/>
        <v>48000</v>
      </c>
      <c r="N240" s="64">
        <v>4.8000000000000001E-2</v>
      </c>
      <c r="O240" s="41"/>
      <c r="P240" s="65"/>
      <c r="Q240" s="41">
        <f t="shared" si="20"/>
        <v>48000</v>
      </c>
    </row>
    <row r="241" spans="1:17" x14ac:dyDescent="0.25">
      <c r="A241" s="49">
        <v>240</v>
      </c>
      <c r="B241" s="10" t="s">
        <v>509</v>
      </c>
      <c r="C241" s="10" t="s">
        <v>1092</v>
      </c>
      <c r="D241" s="10" t="s">
        <v>1107</v>
      </c>
      <c r="E241" s="10" t="s">
        <v>1074</v>
      </c>
      <c r="F241" s="10" t="s">
        <v>1579</v>
      </c>
      <c r="G241" s="10" t="s">
        <v>1076</v>
      </c>
      <c r="H241" s="10" t="s">
        <v>1020</v>
      </c>
      <c r="I241" s="41">
        <f t="shared" si="17"/>
        <v>30000</v>
      </c>
      <c r="J241" s="64">
        <v>0.03</v>
      </c>
      <c r="K241" s="41">
        <f t="shared" si="18"/>
        <v>30000</v>
      </c>
      <c r="L241" s="64">
        <v>0.03</v>
      </c>
      <c r="M241" s="41">
        <f t="shared" si="19"/>
        <v>25500</v>
      </c>
      <c r="N241" s="64">
        <v>2.5499999999999998E-2</v>
      </c>
      <c r="O241" s="41"/>
      <c r="P241" s="65"/>
      <c r="Q241" s="41">
        <f t="shared" si="20"/>
        <v>25500</v>
      </c>
    </row>
    <row r="242" spans="1:17" x14ac:dyDescent="0.25">
      <c r="A242" s="49">
        <v>241</v>
      </c>
      <c r="B242" s="10" t="s">
        <v>511</v>
      </c>
      <c r="C242" s="10" t="s">
        <v>1087</v>
      </c>
      <c r="D242" s="10" t="s">
        <v>1122</v>
      </c>
      <c r="E242" s="10" t="s">
        <v>1074</v>
      </c>
      <c r="F242" s="10" t="s">
        <v>1580</v>
      </c>
      <c r="G242" s="10" t="s">
        <v>1076</v>
      </c>
      <c r="H242" s="10" t="s">
        <v>1020</v>
      </c>
      <c r="I242" s="41">
        <f t="shared" si="17"/>
        <v>59000</v>
      </c>
      <c r="J242" s="64">
        <v>5.8999999999999997E-2</v>
      </c>
      <c r="K242" s="41">
        <f t="shared" si="18"/>
        <v>59000</v>
      </c>
      <c r="L242" s="64">
        <v>5.8999999999999997E-2</v>
      </c>
      <c r="M242" s="41">
        <f t="shared" si="19"/>
        <v>47200</v>
      </c>
      <c r="N242" s="64">
        <v>4.7199999999999999E-2</v>
      </c>
      <c r="O242" s="41"/>
      <c r="P242" s="65"/>
      <c r="Q242" s="41">
        <f t="shared" si="20"/>
        <v>47200</v>
      </c>
    </row>
    <row r="243" spans="1:17" ht="30" x14ac:dyDescent="0.25">
      <c r="A243" s="49">
        <v>242</v>
      </c>
      <c r="B243" s="10" t="s">
        <v>1581</v>
      </c>
      <c r="C243" s="10" t="s">
        <v>1081</v>
      </c>
      <c r="D243" s="10" t="s">
        <v>1247</v>
      </c>
      <c r="E243" s="10" t="s">
        <v>1129</v>
      </c>
      <c r="F243" s="10" t="s">
        <v>1582</v>
      </c>
      <c r="G243" s="10" t="s">
        <v>1076</v>
      </c>
      <c r="H243" s="10" t="s">
        <v>1583</v>
      </c>
      <c r="I243" s="41">
        <f t="shared" si="17"/>
        <v>872300</v>
      </c>
      <c r="J243" s="64">
        <v>0.87229999999999996</v>
      </c>
      <c r="K243" s="41">
        <f t="shared" si="18"/>
        <v>872300</v>
      </c>
      <c r="L243" s="64">
        <v>0.87229999999999996</v>
      </c>
      <c r="M243" s="41">
        <f t="shared" si="19"/>
        <v>43600</v>
      </c>
      <c r="N243" s="64">
        <v>4.3615000000000001E-2</v>
      </c>
      <c r="O243" s="41">
        <f>ROUND(P243*1000000,-2)</f>
        <v>785100</v>
      </c>
      <c r="P243" s="65">
        <v>0.78507000000000005</v>
      </c>
      <c r="Q243" s="41">
        <f t="shared" si="20"/>
        <v>828700</v>
      </c>
    </row>
    <row r="244" spans="1:17" x14ac:dyDescent="0.25">
      <c r="A244" s="49">
        <v>243</v>
      </c>
      <c r="B244" s="10" t="s">
        <v>516</v>
      </c>
      <c r="C244" s="10" t="s">
        <v>1072</v>
      </c>
      <c r="D244" s="10" t="s">
        <v>1330</v>
      </c>
      <c r="E244" s="10" t="s">
        <v>1077</v>
      </c>
      <c r="F244" s="10" t="s">
        <v>1584</v>
      </c>
      <c r="G244" s="10" t="s">
        <v>1076</v>
      </c>
      <c r="H244" s="10" t="s">
        <v>1585</v>
      </c>
      <c r="I244" s="41">
        <f t="shared" si="17"/>
        <v>2030000</v>
      </c>
      <c r="J244" s="64">
        <v>2.0299999999999998</v>
      </c>
      <c r="K244" s="41">
        <f t="shared" si="18"/>
        <v>1374500</v>
      </c>
      <c r="L244" s="64">
        <v>1.3745000000000001</v>
      </c>
      <c r="M244" s="41">
        <f t="shared" si="19"/>
        <v>206200</v>
      </c>
      <c r="N244" s="64">
        <v>0.206175</v>
      </c>
      <c r="O244" s="41">
        <f>ROUND(P244*1000000,-2)</f>
        <v>1030900</v>
      </c>
      <c r="P244" s="65">
        <v>1.030875</v>
      </c>
      <c r="Q244" s="41">
        <f t="shared" si="20"/>
        <v>1237100</v>
      </c>
    </row>
    <row r="245" spans="1:17" x14ac:dyDescent="0.25">
      <c r="A245" s="49">
        <v>244</v>
      </c>
      <c r="B245" s="10" t="s">
        <v>525</v>
      </c>
      <c r="C245" s="10" t="s">
        <v>1095</v>
      </c>
      <c r="D245" s="10" t="s">
        <v>1110</v>
      </c>
      <c r="E245" s="10" t="s">
        <v>1077</v>
      </c>
      <c r="F245" s="10" t="s">
        <v>1586</v>
      </c>
      <c r="G245" s="10" t="s">
        <v>1076</v>
      </c>
      <c r="H245" s="10" t="s">
        <v>1587</v>
      </c>
      <c r="I245" s="41">
        <f t="shared" si="17"/>
        <v>117600</v>
      </c>
      <c r="J245" s="64">
        <v>0.1176</v>
      </c>
      <c r="K245" s="41">
        <f t="shared" si="18"/>
        <v>112000</v>
      </c>
      <c r="L245" s="64">
        <v>0.112</v>
      </c>
      <c r="M245" s="41">
        <f t="shared" si="19"/>
        <v>5600</v>
      </c>
      <c r="N245" s="64">
        <v>5.5999999999999999E-3</v>
      </c>
      <c r="O245" s="41">
        <f>ROUND(P245*1000000,-2)</f>
        <v>100800</v>
      </c>
      <c r="P245" s="65">
        <v>0.1008</v>
      </c>
      <c r="Q245" s="41">
        <f t="shared" si="20"/>
        <v>106400</v>
      </c>
    </row>
    <row r="246" spans="1:17" x14ac:dyDescent="0.25">
      <c r="A246" s="49">
        <v>245</v>
      </c>
      <c r="B246" s="10" t="s">
        <v>530</v>
      </c>
      <c r="C246" s="10" t="s">
        <v>1087</v>
      </c>
      <c r="D246" s="10" t="s">
        <v>1088</v>
      </c>
      <c r="E246" s="10" t="s">
        <v>1123</v>
      </c>
      <c r="F246" s="10" t="s">
        <v>1588</v>
      </c>
      <c r="G246" s="10" t="s">
        <v>1076</v>
      </c>
      <c r="H246" s="10" t="s">
        <v>1589</v>
      </c>
      <c r="I246" s="41">
        <f t="shared" si="17"/>
        <v>220000</v>
      </c>
      <c r="J246" s="64">
        <v>0.22</v>
      </c>
      <c r="K246" s="41">
        <f t="shared" si="18"/>
        <v>220000</v>
      </c>
      <c r="L246" s="64">
        <v>0.22</v>
      </c>
      <c r="M246" s="41">
        <f t="shared" si="19"/>
        <v>33000</v>
      </c>
      <c r="N246" s="64">
        <v>3.3000000000000002E-2</v>
      </c>
      <c r="O246" s="41">
        <f>ROUND(P246*1000000,-2)</f>
        <v>165000</v>
      </c>
      <c r="P246" s="65">
        <v>0.16500000000000001</v>
      </c>
      <c r="Q246" s="41">
        <f t="shared" si="20"/>
        <v>198000</v>
      </c>
    </row>
    <row r="247" spans="1:17" x14ac:dyDescent="0.25">
      <c r="A247" s="49">
        <v>246</v>
      </c>
      <c r="B247" s="10" t="s">
        <v>530</v>
      </c>
      <c r="C247" s="10" t="s">
        <v>1087</v>
      </c>
      <c r="D247" s="10" t="s">
        <v>1088</v>
      </c>
      <c r="E247" s="10" t="s">
        <v>1074</v>
      </c>
      <c r="F247" s="10" t="s">
        <v>1590</v>
      </c>
      <c r="G247" s="10" t="s">
        <v>1076</v>
      </c>
      <c r="H247" s="10" t="s">
        <v>1020</v>
      </c>
      <c r="I247" s="41">
        <f t="shared" si="17"/>
        <v>10000</v>
      </c>
      <c r="J247" s="64">
        <v>0.01</v>
      </c>
      <c r="K247" s="41">
        <f t="shared" si="18"/>
        <v>10000</v>
      </c>
      <c r="L247" s="64">
        <v>0.01</v>
      </c>
      <c r="M247" s="41">
        <f t="shared" si="19"/>
        <v>8000</v>
      </c>
      <c r="N247" s="64">
        <v>8.0000000000000002E-3</v>
      </c>
      <c r="O247" s="41"/>
      <c r="P247" s="65"/>
      <c r="Q247" s="41">
        <f t="shared" si="20"/>
        <v>8000</v>
      </c>
    </row>
    <row r="248" spans="1:17" x14ac:dyDescent="0.25">
      <c r="A248" s="49">
        <v>247</v>
      </c>
      <c r="B248" s="10" t="s">
        <v>535</v>
      </c>
      <c r="C248" s="10" t="s">
        <v>1072</v>
      </c>
      <c r="D248" s="10" t="s">
        <v>1220</v>
      </c>
      <c r="E248" s="10" t="s">
        <v>1123</v>
      </c>
      <c r="F248" s="10" t="s">
        <v>1591</v>
      </c>
      <c r="G248" s="10" t="s">
        <v>1076</v>
      </c>
      <c r="H248" s="10" t="s">
        <v>1592</v>
      </c>
      <c r="I248" s="41">
        <f t="shared" si="17"/>
        <v>962600</v>
      </c>
      <c r="J248" s="64">
        <v>0.96260000000000001</v>
      </c>
      <c r="K248" s="41">
        <f t="shared" si="18"/>
        <v>962600</v>
      </c>
      <c r="L248" s="64">
        <v>0.96260000000000001</v>
      </c>
      <c r="M248" s="41">
        <f t="shared" si="19"/>
        <v>48100</v>
      </c>
      <c r="N248" s="64">
        <v>4.8129999999999999E-2</v>
      </c>
      <c r="O248" s="41">
        <f>ROUND(P248*1000000,-2)</f>
        <v>866300</v>
      </c>
      <c r="P248" s="65">
        <v>0.86634</v>
      </c>
      <c r="Q248" s="41">
        <f t="shared" si="20"/>
        <v>914400</v>
      </c>
    </row>
    <row r="249" spans="1:17" x14ac:dyDescent="0.25">
      <c r="A249" s="49">
        <v>248</v>
      </c>
      <c r="B249" s="10" t="s">
        <v>535</v>
      </c>
      <c r="C249" s="10" t="s">
        <v>1072</v>
      </c>
      <c r="D249" s="10" t="s">
        <v>1220</v>
      </c>
      <c r="E249" s="10" t="s">
        <v>1077</v>
      </c>
      <c r="F249" s="10" t="s">
        <v>1593</v>
      </c>
      <c r="G249" s="10" t="s">
        <v>1076</v>
      </c>
      <c r="H249" s="10" t="s">
        <v>1594</v>
      </c>
      <c r="I249" s="41">
        <f t="shared" si="17"/>
        <v>352000</v>
      </c>
      <c r="J249" s="64">
        <v>0.35199999999999998</v>
      </c>
      <c r="K249" s="41">
        <f t="shared" si="18"/>
        <v>352000</v>
      </c>
      <c r="L249" s="64">
        <v>0.35199999999999998</v>
      </c>
      <c r="M249" s="41">
        <f t="shared" si="19"/>
        <v>17600</v>
      </c>
      <c r="N249" s="64">
        <v>1.7600000000000001E-2</v>
      </c>
      <c r="O249" s="41">
        <f>ROUND(P249*1000000,-2)</f>
        <v>316800</v>
      </c>
      <c r="P249" s="65">
        <v>0.31680000000000003</v>
      </c>
      <c r="Q249" s="41">
        <f t="shared" si="20"/>
        <v>334400</v>
      </c>
    </row>
    <row r="250" spans="1:17" x14ac:dyDescent="0.25">
      <c r="A250" s="49">
        <v>249</v>
      </c>
      <c r="B250" s="10" t="s">
        <v>540</v>
      </c>
      <c r="C250" s="10" t="s">
        <v>1081</v>
      </c>
      <c r="D250" s="10" t="s">
        <v>1175</v>
      </c>
      <c r="E250" s="10" t="s">
        <v>1126</v>
      </c>
      <c r="F250" s="10" t="s">
        <v>1595</v>
      </c>
      <c r="G250" s="10" t="s">
        <v>1076</v>
      </c>
      <c r="H250" s="10" t="s">
        <v>1596</v>
      </c>
      <c r="I250" s="41">
        <f t="shared" si="17"/>
        <v>747000</v>
      </c>
      <c r="J250" s="64">
        <v>0.747</v>
      </c>
      <c r="K250" s="41">
        <f t="shared" si="18"/>
        <v>266200</v>
      </c>
      <c r="L250" s="64">
        <v>0.26619999999999999</v>
      </c>
      <c r="M250" s="41">
        <f t="shared" si="19"/>
        <v>13300</v>
      </c>
      <c r="N250" s="64">
        <v>1.3310000000000001E-2</v>
      </c>
      <c r="O250" s="41">
        <f>ROUND(P250*1000000,-2)</f>
        <v>239600</v>
      </c>
      <c r="P250" s="65">
        <v>0.23957999999999999</v>
      </c>
      <c r="Q250" s="41">
        <f t="shared" si="20"/>
        <v>252900</v>
      </c>
    </row>
    <row r="251" spans="1:17" x14ac:dyDescent="0.25">
      <c r="A251" s="49">
        <v>250</v>
      </c>
      <c r="B251" s="10" t="s">
        <v>540</v>
      </c>
      <c r="C251" s="10" t="s">
        <v>1081</v>
      </c>
      <c r="D251" s="10" t="s">
        <v>1175</v>
      </c>
      <c r="E251" s="10" t="s">
        <v>1074</v>
      </c>
      <c r="F251" s="10" t="s">
        <v>1597</v>
      </c>
      <c r="G251" s="10" t="s">
        <v>1076</v>
      </c>
      <c r="H251" s="10" t="s">
        <v>1020</v>
      </c>
      <c r="I251" s="41">
        <f t="shared" si="17"/>
        <v>44100</v>
      </c>
      <c r="J251" s="64">
        <v>4.41E-2</v>
      </c>
      <c r="K251" s="41">
        <f t="shared" si="18"/>
        <v>44100</v>
      </c>
      <c r="L251" s="64">
        <v>4.41E-2</v>
      </c>
      <c r="M251" s="41">
        <f t="shared" si="19"/>
        <v>37500</v>
      </c>
      <c r="N251" s="64">
        <v>3.7484999999999997E-2</v>
      </c>
      <c r="O251" s="41"/>
      <c r="P251" s="65"/>
      <c r="Q251" s="41">
        <f t="shared" si="20"/>
        <v>37500</v>
      </c>
    </row>
    <row r="252" spans="1:17" ht="30" x14ac:dyDescent="0.25">
      <c r="A252" s="49">
        <v>251</v>
      </c>
      <c r="B252" s="10" t="s">
        <v>542</v>
      </c>
      <c r="C252" s="10" t="s">
        <v>1092</v>
      </c>
      <c r="D252" s="10" t="s">
        <v>1230</v>
      </c>
      <c r="E252" s="10" t="s">
        <v>1077</v>
      </c>
      <c r="F252" s="10" t="s">
        <v>1598</v>
      </c>
      <c r="G252" s="10" t="s">
        <v>1076</v>
      </c>
      <c r="H252" s="10" t="s">
        <v>1599</v>
      </c>
      <c r="I252" s="41">
        <f t="shared" si="17"/>
        <v>183500</v>
      </c>
      <c r="J252" s="64">
        <v>0.1835</v>
      </c>
      <c r="K252" s="41">
        <f t="shared" si="18"/>
        <v>183500</v>
      </c>
      <c r="L252" s="64">
        <v>0.1835</v>
      </c>
      <c r="M252" s="41">
        <f t="shared" si="19"/>
        <v>27500</v>
      </c>
      <c r="N252" s="64">
        <v>2.7525000000000001E-2</v>
      </c>
      <c r="O252" s="41">
        <f>ROUND(P252*1000000,-2)</f>
        <v>137600</v>
      </c>
      <c r="P252" s="65">
        <v>0.137625</v>
      </c>
      <c r="Q252" s="41">
        <f t="shared" si="20"/>
        <v>165100</v>
      </c>
    </row>
    <row r="253" spans="1:17" x14ac:dyDescent="0.25">
      <c r="A253" s="49">
        <v>252</v>
      </c>
      <c r="B253" s="10" t="s">
        <v>545</v>
      </c>
      <c r="C253" s="10" t="s">
        <v>1081</v>
      </c>
      <c r="D253" s="10" t="s">
        <v>1175</v>
      </c>
      <c r="E253" s="10" t="s">
        <v>1123</v>
      </c>
      <c r="F253" s="10" t="s">
        <v>1600</v>
      </c>
      <c r="G253" s="10" t="s">
        <v>1076</v>
      </c>
      <c r="H253" s="10" t="s">
        <v>1601</v>
      </c>
      <c r="I253" s="41">
        <f t="shared" si="17"/>
        <v>218600</v>
      </c>
      <c r="J253" s="64">
        <v>0.21859999999999999</v>
      </c>
      <c r="K253" s="41">
        <f t="shared" si="18"/>
        <v>218600</v>
      </c>
      <c r="L253" s="64">
        <v>0.21859999999999999</v>
      </c>
      <c r="M253" s="41">
        <f t="shared" si="19"/>
        <v>10900</v>
      </c>
      <c r="N253" s="64">
        <v>1.093E-2</v>
      </c>
      <c r="O253" s="41">
        <f>ROUND(P253*1000000,-2)</f>
        <v>196700</v>
      </c>
      <c r="P253" s="65">
        <v>0.19674</v>
      </c>
      <c r="Q253" s="41">
        <f t="shared" si="20"/>
        <v>207600</v>
      </c>
    </row>
    <row r="254" spans="1:17" x14ac:dyDescent="0.25">
      <c r="A254" s="49">
        <v>253</v>
      </c>
      <c r="B254" s="10" t="s">
        <v>545</v>
      </c>
      <c r="C254" s="10" t="s">
        <v>1081</v>
      </c>
      <c r="D254" s="10" t="s">
        <v>1175</v>
      </c>
      <c r="E254" s="10" t="s">
        <v>1123</v>
      </c>
      <c r="F254" s="10" t="s">
        <v>1602</v>
      </c>
      <c r="G254" s="10" t="s">
        <v>1076</v>
      </c>
      <c r="H254" s="10" t="s">
        <v>1603</v>
      </c>
      <c r="I254" s="41">
        <f t="shared" si="17"/>
        <v>204600</v>
      </c>
      <c r="J254" s="64">
        <v>0.2046</v>
      </c>
      <c r="K254" s="41">
        <f t="shared" si="18"/>
        <v>204600</v>
      </c>
      <c r="L254" s="64">
        <v>0.2046</v>
      </c>
      <c r="M254" s="41">
        <f t="shared" si="19"/>
        <v>10200</v>
      </c>
      <c r="N254" s="64">
        <v>1.023E-2</v>
      </c>
      <c r="O254" s="41">
        <f>ROUND(P254*1000000,-2)</f>
        <v>184100</v>
      </c>
      <c r="P254" s="65">
        <v>0.18414</v>
      </c>
      <c r="Q254" s="41">
        <f t="shared" si="20"/>
        <v>194300</v>
      </c>
    </row>
    <row r="255" spans="1:17" s="58" customFormat="1" x14ac:dyDescent="0.25">
      <c r="H255" s="67" t="s">
        <v>861</v>
      </c>
      <c r="I255" s="68">
        <f>SUM(I2:I254)</f>
        <v>110729500</v>
      </c>
      <c r="J255" s="69"/>
      <c r="K255" s="68">
        <f>SUM(K2:K254)</f>
        <v>106846000</v>
      </c>
      <c r="L255" s="69"/>
      <c r="M255" s="68">
        <f>SUM(M2:M254)</f>
        <v>20066300</v>
      </c>
      <c r="N255" s="69"/>
      <c r="O255" s="68">
        <f>SUM(O2:O254)</f>
        <v>78052700</v>
      </c>
      <c r="P255" s="69"/>
      <c r="Q255" s="68">
        <f>SUM(Q2:Q254)</f>
        <v>98119000</v>
      </c>
    </row>
    <row r="258" spans="15:15" x14ac:dyDescent="0.25">
      <c r="O258" s="70"/>
    </row>
  </sheetData>
  <pageMargins left="0.70866141732283472" right="0.70866141732283472" top="0.74803149606299213" bottom="0.74803149606299213" header="0.31496062992125984" footer="0.31496062992125984"/>
  <pageSetup paperSize="9" scale="54" fitToHeight="1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4" bestFit="1" customWidth="1"/>
    <col min="2" max="2" width="19.85546875" bestFit="1" customWidth="1"/>
    <col min="3" max="3" width="14.140625" customWidth="1"/>
    <col min="4" max="4" width="95.28515625" customWidth="1"/>
    <col min="5" max="5" width="12.5703125" bestFit="1" customWidth="1"/>
    <col min="6" max="6" width="18" bestFit="1" customWidth="1"/>
    <col min="7" max="7" width="19.28515625" customWidth="1"/>
    <col min="8" max="8" width="14.85546875" customWidth="1"/>
    <col min="9" max="9" width="13.85546875" customWidth="1"/>
  </cols>
  <sheetData>
    <row r="1" spans="1:9" ht="30" x14ac:dyDescent="0.25">
      <c r="A1" s="47" t="s">
        <v>862</v>
      </c>
      <c r="B1" s="48" t="s">
        <v>1</v>
      </c>
      <c r="C1" s="47" t="s">
        <v>2</v>
      </c>
      <c r="D1" s="48" t="s">
        <v>3</v>
      </c>
      <c r="E1" s="47" t="s">
        <v>4</v>
      </c>
      <c r="F1" s="47" t="s">
        <v>1010</v>
      </c>
      <c r="G1" s="47" t="s">
        <v>1011</v>
      </c>
      <c r="H1" s="47" t="s">
        <v>1012</v>
      </c>
      <c r="I1" s="47" t="s">
        <v>865</v>
      </c>
    </row>
    <row r="2" spans="1:9" x14ac:dyDescent="0.25">
      <c r="A2" s="49">
        <v>1</v>
      </c>
      <c r="B2" s="62" t="s">
        <v>9</v>
      </c>
      <c r="C2" s="62" t="s">
        <v>1013</v>
      </c>
      <c r="D2" s="62" t="s">
        <v>1014</v>
      </c>
      <c r="E2" s="63">
        <v>75000</v>
      </c>
      <c r="F2" s="63">
        <v>58900</v>
      </c>
      <c r="G2" s="63">
        <v>50100</v>
      </c>
      <c r="H2" s="63"/>
      <c r="I2" s="63">
        <f>G2+H2</f>
        <v>50100</v>
      </c>
    </row>
    <row r="3" spans="1:9" ht="30" x14ac:dyDescent="0.25">
      <c r="A3" s="49">
        <v>2</v>
      </c>
      <c r="B3" s="10" t="s">
        <v>65</v>
      </c>
      <c r="C3" s="10" t="s">
        <v>1015</v>
      </c>
      <c r="D3" s="62" t="s">
        <v>1016</v>
      </c>
      <c r="E3" s="63">
        <v>151300</v>
      </c>
      <c r="F3" s="63">
        <v>151300</v>
      </c>
      <c r="G3" s="63">
        <v>7600</v>
      </c>
      <c r="H3" s="63">
        <v>136200</v>
      </c>
      <c r="I3" s="63">
        <f t="shared" ref="I3:I24" si="0">G3+H3</f>
        <v>143800</v>
      </c>
    </row>
    <row r="4" spans="1:9" x14ac:dyDescent="0.25">
      <c r="A4" s="49">
        <v>3</v>
      </c>
      <c r="B4" s="62" t="s">
        <v>85</v>
      </c>
      <c r="C4" s="62" t="s">
        <v>1017</v>
      </c>
      <c r="D4" s="10" t="s">
        <v>1018</v>
      </c>
      <c r="E4" s="63">
        <v>25300</v>
      </c>
      <c r="F4" s="63">
        <v>25300</v>
      </c>
      <c r="G4" s="63">
        <v>20200</v>
      </c>
      <c r="H4" s="63"/>
      <c r="I4" s="63">
        <f t="shared" si="0"/>
        <v>20200</v>
      </c>
    </row>
    <row r="5" spans="1:9" x14ac:dyDescent="0.25">
      <c r="A5" s="49">
        <v>4</v>
      </c>
      <c r="B5" s="62" t="s">
        <v>85</v>
      </c>
      <c r="C5" s="62" t="s">
        <v>1019</v>
      </c>
      <c r="D5" s="62" t="s">
        <v>1020</v>
      </c>
      <c r="E5" s="63">
        <v>17200</v>
      </c>
      <c r="F5" s="63">
        <v>17200</v>
      </c>
      <c r="G5" s="63">
        <v>13800</v>
      </c>
      <c r="H5" s="63"/>
      <c r="I5" s="63">
        <f t="shared" si="0"/>
        <v>13800</v>
      </c>
    </row>
    <row r="6" spans="1:9" x14ac:dyDescent="0.25">
      <c r="A6" s="49">
        <v>5</v>
      </c>
      <c r="B6" s="62" t="s">
        <v>628</v>
      </c>
      <c r="C6" s="62" t="s">
        <v>1021</v>
      </c>
      <c r="D6" s="62" t="s">
        <v>1022</v>
      </c>
      <c r="E6" s="63">
        <v>91000</v>
      </c>
      <c r="F6" s="63">
        <v>91000</v>
      </c>
      <c r="G6" s="63">
        <v>13700</v>
      </c>
      <c r="H6" s="63">
        <v>68300</v>
      </c>
      <c r="I6" s="63">
        <f t="shared" si="0"/>
        <v>82000</v>
      </c>
    </row>
    <row r="7" spans="1:9" x14ac:dyDescent="0.25">
      <c r="A7" s="49">
        <v>6</v>
      </c>
      <c r="B7" s="62" t="s">
        <v>138</v>
      </c>
      <c r="C7" s="62" t="s">
        <v>1023</v>
      </c>
      <c r="D7" s="62" t="s">
        <v>1024</v>
      </c>
      <c r="E7" s="63">
        <v>212500</v>
      </c>
      <c r="F7" s="63">
        <v>208300</v>
      </c>
      <c r="G7" s="63">
        <v>10400</v>
      </c>
      <c r="H7" s="63">
        <v>187500</v>
      </c>
      <c r="I7" s="63">
        <f t="shared" si="0"/>
        <v>197900</v>
      </c>
    </row>
    <row r="8" spans="1:9" x14ac:dyDescent="0.25">
      <c r="A8" s="49">
        <v>7</v>
      </c>
      <c r="B8" s="62" t="s">
        <v>183</v>
      </c>
      <c r="C8" s="62" t="s">
        <v>1025</v>
      </c>
      <c r="D8" s="62" t="s">
        <v>269</v>
      </c>
      <c r="E8" s="63">
        <v>35500</v>
      </c>
      <c r="F8" s="63">
        <v>35500</v>
      </c>
      <c r="G8" s="63">
        <v>30200</v>
      </c>
      <c r="H8" s="63"/>
      <c r="I8" s="63">
        <f t="shared" si="0"/>
        <v>30200</v>
      </c>
    </row>
    <row r="9" spans="1:9" x14ac:dyDescent="0.25">
      <c r="A9" s="49">
        <v>8</v>
      </c>
      <c r="B9" s="62" t="s">
        <v>1026</v>
      </c>
      <c r="C9" s="62" t="s">
        <v>1027</v>
      </c>
      <c r="D9" s="62" t="s">
        <v>1028</v>
      </c>
      <c r="E9" s="63">
        <v>326000</v>
      </c>
      <c r="F9" s="63">
        <v>326000</v>
      </c>
      <c r="G9" s="63">
        <v>48900</v>
      </c>
      <c r="H9" s="63">
        <v>244500</v>
      </c>
      <c r="I9" s="63">
        <f t="shared" si="0"/>
        <v>293400</v>
      </c>
    </row>
    <row r="10" spans="1:9" x14ac:dyDescent="0.25">
      <c r="A10" s="49">
        <v>9</v>
      </c>
      <c r="B10" s="62" t="s">
        <v>217</v>
      </c>
      <c r="C10" s="62" t="s">
        <v>1029</v>
      </c>
      <c r="D10" s="62" t="s">
        <v>1030</v>
      </c>
      <c r="E10" s="63">
        <v>1726000</v>
      </c>
      <c r="F10" s="63">
        <v>1726000</v>
      </c>
      <c r="G10" s="63">
        <v>258900</v>
      </c>
      <c r="H10" s="63">
        <v>1294500</v>
      </c>
      <c r="I10" s="63">
        <f t="shared" si="0"/>
        <v>1553400</v>
      </c>
    </row>
    <row r="11" spans="1:9" x14ac:dyDescent="0.25">
      <c r="A11" s="49">
        <v>10</v>
      </c>
      <c r="B11" s="62" t="s">
        <v>1031</v>
      </c>
      <c r="C11" s="62" t="s">
        <v>1032</v>
      </c>
      <c r="D11" s="62" t="s">
        <v>269</v>
      </c>
      <c r="E11" s="63">
        <v>110000</v>
      </c>
      <c r="F11" s="63">
        <v>110000</v>
      </c>
      <c r="G11" s="63">
        <v>88000</v>
      </c>
      <c r="H11" s="63"/>
      <c r="I11" s="63">
        <f t="shared" si="0"/>
        <v>88000</v>
      </c>
    </row>
    <row r="12" spans="1:9" ht="30" x14ac:dyDescent="0.25">
      <c r="A12" s="49">
        <v>11</v>
      </c>
      <c r="B12" s="62" t="s">
        <v>1033</v>
      </c>
      <c r="C12" s="62" t="s">
        <v>1034</v>
      </c>
      <c r="D12" s="62" t="s">
        <v>1035</v>
      </c>
      <c r="E12" s="63">
        <v>583200</v>
      </c>
      <c r="F12" s="63">
        <v>583200</v>
      </c>
      <c r="G12" s="63">
        <v>29200</v>
      </c>
      <c r="H12" s="63">
        <v>524900</v>
      </c>
      <c r="I12" s="63">
        <f t="shared" si="0"/>
        <v>554100</v>
      </c>
    </row>
    <row r="13" spans="1:9" x14ac:dyDescent="0.25">
      <c r="A13" s="49">
        <v>12</v>
      </c>
      <c r="B13" s="62" t="s">
        <v>1036</v>
      </c>
      <c r="C13" s="62" t="s">
        <v>1037</v>
      </c>
      <c r="D13" s="62" t="s">
        <v>1038</v>
      </c>
      <c r="E13" s="63">
        <v>100100</v>
      </c>
      <c r="F13" s="63">
        <v>89500</v>
      </c>
      <c r="G13" s="63">
        <v>4500</v>
      </c>
      <c r="H13" s="63">
        <v>80600</v>
      </c>
      <c r="I13" s="63">
        <f t="shared" si="0"/>
        <v>85100</v>
      </c>
    </row>
    <row r="14" spans="1:9" x14ac:dyDescent="0.25">
      <c r="A14" s="49">
        <v>13</v>
      </c>
      <c r="B14" s="62" t="s">
        <v>1039</v>
      </c>
      <c r="C14" s="62" t="s">
        <v>1040</v>
      </c>
      <c r="D14" s="62" t="s">
        <v>1041</v>
      </c>
      <c r="E14" s="63">
        <v>2655000</v>
      </c>
      <c r="F14" s="63">
        <v>2655000</v>
      </c>
      <c r="G14" s="63">
        <v>132800</v>
      </c>
      <c r="H14" s="63">
        <v>2389500</v>
      </c>
      <c r="I14" s="63">
        <f t="shared" si="0"/>
        <v>2522300</v>
      </c>
    </row>
    <row r="15" spans="1:9" x14ac:dyDescent="0.25">
      <c r="A15" s="49">
        <v>14</v>
      </c>
      <c r="B15" s="62" t="s">
        <v>1042</v>
      </c>
      <c r="C15" s="62" t="s">
        <v>1043</v>
      </c>
      <c r="D15" s="62" t="s">
        <v>1044</v>
      </c>
      <c r="E15" s="63">
        <v>16900</v>
      </c>
      <c r="F15" s="63">
        <v>16900</v>
      </c>
      <c r="G15" s="63">
        <v>2500</v>
      </c>
      <c r="H15" s="63">
        <v>12700</v>
      </c>
      <c r="I15" s="63">
        <f t="shared" si="0"/>
        <v>15200</v>
      </c>
    </row>
    <row r="16" spans="1:9" x14ac:dyDescent="0.25">
      <c r="A16" s="49">
        <v>15</v>
      </c>
      <c r="B16" s="62" t="s">
        <v>394</v>
      </c>
      <c r="C16" s="62" t="s">
        <v>1045</v>
      </c>
      <c r="D16" s="62" t="s">
        <v>1046</v>
      </c>
      <c r="E16" s="63">
        <v>381000</v>
      </c>
      <c r="F16" s="63">
        <v>381000</v>
      </c>
      <c r="G16" s="63">
        <v>19100</v>
      </c>
      <c r="H16" s="63">
        <v>342900</v>
      </c>
      <c r="I16" s="63">
        <f t="shared" si="0"/>
        <v>362000</v>
      </c>
    </row>
    <row r="17" spans="1:9" x14ac:dyDescent="0.25">
      <c r="A17" s="49">
        <v>16</v>
      </c>
      <c r="B17" s="62" t="s">
        <v>1047</v>
      </c>
      <c r="C17" s="62" t="s">
        <v>1048</v>
      </c>
      <c r="D17" s="62" t="s">
        <v>1049</v>
      </c>
      <c r="E17" s="63">
        <v>68500</v>
      </c>
      <c r="F17" s="63">
        <v>68500</v>
      </c>
      <c r="G17" s="63">
        <v>10300</v>
      </c>
      <c r="H17" s="63">
        <v>51400</v>
      </c>
      <c r="I17" s="63">
        <f t="shared" si="0"/>
        <v>61700</v>
      </c>
    </row>
    <row r="18" spans="1:9" ht="30" x14ac:dyDescent="0.25">
      <c r="A18" s="49">
        <v>17</v>
      </c>
      <c r="B18" s="62" t="s">
        <v>474</v>
      </c>
      <c r="C18" s="62" t="s">
        <v>1050</v>
      </c>
      <c r="D18" s="62" t="s">
        <v>1051</v>
      </c>
      <c r="E18" s="63">
        <v>276000</v>
      </c>
      <c r="F18" s="63">
        <v>276000</v>
      </c>
      <c r="G18" s="63">
        <v>41400</v>
      </c>
      <c r="H18" s="63">
        <v>207000</v>
      </c>
      <c r="I18" s="63">
        <f t="shared" si="0"/>
        <v>248400</v>
      </c>
    </row>
    <row r="19" spans="1:9" x14ac:dyDescent="0.25">
      <c r="A19" s="49">
        <v>18</v>
      </c>
      <c r="B19" s="62" t="s">
        <v>806</v>
      </c>
      <c r="C19" s="62" t="s">
        <v>1052</v>
      </c>
      <c r="D19" s="62" t="s">
        <v>269</v>
      </c>
      <c r="E19" s="63">
        <v>29200</v>
      </c>
      <c r="F19" s="63">
        <v>29200</v>
      </c>
      <c r="G19" s="63">
        <v>24800</v>
      </c>
      <c r="H19" s="63"/>
      <c r="I19" s="63">
        <f t="shared" si="0"/>
        <v>24800</v>
      </c>
    </row>
    <row r="20" spans="1:9" x14ac:dyDescent="0.25">
      <c r="A20" s="49">
        <v>19</v>
      </c>
      <c r="B20" s="62" t="s">
        <v>1053</v>
      </c>
      <c r="C20" s="62" t="s">
        <v>1054</v>
      </c>
      <c r="D20" s="62" t="s">
        <v>1055</v>
      </c>
      <c r="E20" s="63">
        <v>167600</v>
      </c>
      <c r="F20" s="63">
        <v>106900</v>
      </c>
      <c r="G20" s="63">
        <v>16000</v>
      </c>
      <c r="H20" s="63">
        <v>80200</v>
      </c>
      <c r="I20" s="63">
        <f t="shared" si="0"/>
        <v>96200</v>
      </c>
    </row>
    <row r="21" spans="1:9" x14ac:dyDescent="0.25">
      <c r="A21" s="49">
        <v>20</v>
      </c>
      <c r="B21" s="62" t="s">
        <v>822</v>
      </c>
      <c r="C21" s="62" t="s">
        <v>1056</v>
      </c>
      <c r="D21" s="62" t="s">
        <v>1057</v>
      </c>
      <c r="E21" s="63">
        <v>14300</v>
      </c>
      <c r="F21" s="63">
        <v>11800</v>
      </c>
      <c r="G21" s="63">
        <v>1800</v>
      </c>
      <c r="H21" s="63">
        <v>8900</v>
      </c>
      <c r="I21" s="63">
        <f t="shared" si="0"/>
        <v>10700</v>
      </c>
    </row>
    <row r="22" spans="1:9" ht="30" x14ac:dyDescent="0.25">
      <c r="A22" s="49">
        <v>21</v>
      </c>
      <c r="B22" s="62" t="s">
        <v>501</v>
      </c>
      <c r="C22" s="62" t="s">
        <v>1058</v>
      </c>
      <c r="D22" s="62" t="s">
        <v>1059</v>
      </c>
      <c r="E22" s="63">
        <v>489500</v>
      </c>
      <c r="F22" s="63">
        <v>489500</v>
      </c>
      <c r="G22" s="63">
        <v>24500</v>
      </c>
      <c r="H22" s="63">
        <v>440600</v>
      </c>
      <c r="I22" s="63">
        <f t="shared" si="0"/>
        <v>465100</v>
      </c>
    </row>
    <row r="23" spans="1:9" x14ac:dyDescent="0.25">
      <c r="A23" s="49">
        <v>22</v>
      </c>
      <c r="B23" s="62" t="s">
        <v>519</v>
      </c>
      <c r="C23" s="62" t="s">
        <v>1060</v>
      </c>
      <c r="D23" s="62" t="s">
        <v>1061</v>
      </c>
      <c r="E23" s="63">
        <v>565600</v>
      </c>
      <c r="F23" s="63">
        <v>565600</v>
      </c>
      <c r="G23" s="63">
        <v>84800</v>
      </c>
      <c r="H23" s="63">
        <v>424200</v>
      </c>
      <c r="I23" s="63">
        <f t="shared" si="0"/>
        <v>509000</v>
      </c>
    </row>
    <row r="24" spans="1:9" x14ac:dyDescent="0.25">
      <c r="A24" s="49">
        <v>23</v>
      </c>
      <c r="B24" s="62" t="s">
        <v>1062</v>
      </c>
      <c r="C24" s="62" t="s">
        <v>1063</v>
      </c>
      <c r="D24" s="62" t="s">
        <v>1064</v>
      </c>
      <c r="E24" s="63">
        <v>65800</v>
      </c>
      <c r="F24" s="63">
        <v>65800</v>
      </c>
      <c r="G24" s="63">
        <v>9900</v>
      </c>
      <c r="H24" s="63">
        <v>49400</v>
      </c>
      <c r="I24" s="63">
        <f t="shared" si="0"/>
        <v>59300</v>
      </c>
    </row>
    <row r="25" spans="1:9" x14ac:dyDescent="0.25">
      <c r="D25" s="59" t="s">
        <v>861</v>
      </c>
      <c r="E25" s="60">
        <f>SUM(E2:E24)</f>
        <v>8182500</v>
      </c>
      <c r="F25" s="60">
        <f t="shared" ref="F25:I25" si="1">SUM(F2:F24)</f>
        <v>8088400</v>
      </c>
      <c r="G25" s="60">
        <f t="shared" si="1"/>
        <v>943400</v>
      </c>
      <c r="H25" s="60">
        <f t="shared" si="1"/>
        <v>6543300</v>
      </c>
      <c r="I25" s="60">
        <f t="shared" si="1"/>
        <v>7486700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zoomScale="80" zoomScaleNormal="80" workbookViewId="0">
      <selection activeCell="D8" sqref="D8"/>
    </sheetView>
  </sheetViews>
  <sheetFormatPr baseColWidth="10" defaultColWidth="8.85546875" defaultRowHeight="15" x14ac:dyDescent="0.25"/>
  <cols>
    <col min="1" max="1" width="8.28515625" bestFit="1" customWidth="1"/>
    <col min="2" max="2" width="18" bestFit="1" customWidth="1"/>
    <col min="3" max="3" width="14.28515625" bestFit="1" customWidth="1"/>
    <col min="4" max="4" width="64.5703125" customWidth="1"/>
    <col min="5" max="5" width="17.140625" customWidth="1"/>
    <col min="6" max="6" width="19.28515625" customWidth="1"/>
    <col min="7" max="8" width="14.7109375" customWidth="1"/>
    <col min="9" max="9" width="13.85546875" customWidth="1"/>
    <col min="11" max="11" width="12.140625" bestFit="1" customWidth="1"/>
  </cols>
  <sheetData>
    <row r="1" spans="1:9" ht="45" x14ac:dyDescent="0.25">
      <c r="A1" s="47" t="s">
        <v>862</v>
      </c>
      <c r="B1" s="48" t="s">
        <v>1</v>
      </c>
      <c r="C1" s="47" t="s">
        <v>2</v>
      </c>
      <c r="D1" s="48" t="s">
        <v>3</v>
      </c>
      <c r="E1" s="48" t="s">
        <v>4</v>
      </c>
      <c r="F1" s="47" t="s">
        <v>863</v>
      </c>
      <c r="G1" s="48" t="s">
        <v>864</v>
      </c>
      <c r="H1" s="47" t="s">
        <v>550</v>
      </c>
      <c r="I1" s="47" t="s">
        <v>865</v>
      </c>
    </row>
    <row r="2" spans="1:9" ht="30" x14ac:dyDescent="0.25">
      <c r="A2" s="49">
        <v>1</v>
      </c>
      <c r="B2" s="10" t="s">
        <v>9</v>
      </c>
      <c r="C2" s="10" t="s">
        <v>866</v>
      </c>
      <c r="D2" s="10" t="s">
        <v>867</v>
      </c>
      <c r="E2" s="41">
        <v>539200</v>
      </c>
      <c r="F2" s="41">
        <v>535300</v>
      </c>
      <c r="G2" s="41">
        <v>455000</v>
      </c>
      <c r="H2" s="41">
        <v>0</v>
      </c>
      <c r="I2" s="50">
        <f>G2+H2</f>
        <v>455000</v>
      </c>
    </row>
    <row r="3" spans="1:9" ht="30" x14ac:dyDescent="0.25">
      <c r="A3" s="49">
        <v>2</v>
      </c>
      <c r="B3" s="10" t="s">
        <v>9</v>
      </c>
      <c r="C3" s="10" t="s">
        <v>868</v>
      </c>
      <c r="D3" s="10" t="s">
        <v>869</v>
      </c>
      <c r="E3" s="41">
        <v>35800</v>
      </c>
      <c r="F3" s="41">
        <v>33900</v>
      </c>
      <c r="G3" s="41">
        <v>28800</v>
      </c>
      <c r="H3" s="41">
        <v>0</v>
      </c>
      <c r="I3" s="50">
        <f t="shared" ref="I3:I66" si="0">G3+H3</f>
        <v>28800</v>
      </c>
    </row>
    <row r="4" spans="1:9" x14ac:dyDescent="0.25">
      <c r="A4" s="49">
        <v>3</v>
      </c>
      <c r="B4" s="10" t="s">
        <v>9</v>
      </c>
      <c r="C4" s="10" t="s">
        <v>870</v>
      </c>
      <c r="D4" s="10" t="s">
        <v>871</v>
      </c>
      <c r="E4" s="41">
        <v>25000</v>
      </c>
      <c r="F4" s="41">
        <v>22000</v>
      </c>
      <c r="G4" s="41">
        <v>18700</v>
      </c>
      <c r="H4" s="41">
        <v>0</v>
      </c>
      <c r="I4" s="50">
        <f t="shared" si="0"/>
        <v>18700</v>
      </c>
    </row>
    <row r="5" spans="1:9" x14ac:dyDescent="0.25">
      <c r="A5" s="49">
        <v>4</v>
      </c>
      <c r="B5" s="10" t="s">
        <v>9</v>
      </c>
      <c r="C5" s="10" t="s">
        <v>872</v>
      </c>
      <c r="D5" s="10" t="s">
        <v>269</v>
      </c>
      <c r="E5" s="41">
        <v>93000</v>
      </c>
      <c r="F5" s="41">
        <v>93000</v>
      </c>
      <c r="G5" s="41">
        <v>79100</v>
      </c>
      <c r="H5" s="41">
        <v>0</v>
      </c>
      <c r="I5" s="50">
        <f t="shared" si="0"/>
        <v>79100</v>
      </c>
    </row>
    <row r="6" spans="1:9" x14ac:dyDescent="0.25">
      <c r="A6" s="49">
        <v>5</v>
      </c>
      <c r="B6" s="10" t="s">
        <v>9</v>
      </c>
      <c r="C6" s="10" t="s">
        <v>873</v>
      </c>
      <c r="D6" s="10" t="s">
        <v>342</v>
      </c>
      <c r="E6" s="41">
        <v>40000</v>
      </c>
      <c r="F6" s="41">
        <v>40000</v>
      </c>
      <c r="G6" s="41">
        <v>34000</v>
      </c>
      <c r="H6" s="41">
        <v>0</v>
      </c>
      <c r="I6" s="50">
        <f t="shared" si="0"/>
        <v>34000</v>
      </c>
    </row>
    <row r="7" spans="1:9" ht="30" x14ac:dyDescent="0.25">
      <c r="A7" s="49">
        <v>6</v>
      </c>
      <c r="B7" s="10" t="s">
        <v>12</v>
      </c>
      <c r="C7" s="10" t="s">
        <v>874</v>
      </c>
      <c r="D7" s="10" t="s">
        <v>269</v>
      </c>
      <c r="E7" s="41">
        <v>140900</v>
      </c>
      <c r="F7" s="41">
        <v>140900</v>
      </c>
      <c r="G7" s="41">
        <v>119800</v>
      </c>
      <c r="H7" s="41">
        <v>0</v>
      </c>
      <c r="I7" s="50">
        <f t="shared" si="0"/>
        <v>119800</v>
      </c>
    </row>
    <row r="8" spans="1:9" ht="30" x14ac:dyDescent="0.25">
      <c r="A8" s="49">
        <v>7</v>
      </c>
      <c r="B8" s="10" t="s">
        <v>12</v>
      </c>
      <c r="C8" s="10" t="s">
        <v>875</v>
      </c>
      <c r="D8" s="10" t="s">
        <v>342</v>
      </c>
      <c r="E8" s="41">
        <v>42500</v>
      </c>
      <c r="F8" s="41">
        <v>42500</v>
      </c>
      <c r="G8" s="41">
        <v>36100</v>
      </c>
      <c r="H8" s="41">
        <v>0</v>
      </c>
      <c r="I8" s="50">
        <f t="shared" si="0"/>
        <v>36100</v>
      </c>
    </row>
    <row r="9" spans="1:9" x14ac:dyDescent="0.25">
      <c r="A9" s="49">
        <v>8</v>
      </c>
      <c r="B9" s="10" t="s">
        <v>17</v>
      </c>
      <c r="C9" s="10" t="s">
        <v>876</v>
      </c>
      <c r="D9" s="10" t="s">
        <v>342</v>
      </c>
      <c r="E9" s="41">
        <v>15000</v>
      </c>
      <c r="F9" s="41">
        <v>15000</v>
      </c>
      <c r="G9" s="41">
        <v>12000</v>
      </c>
      <c r="H9" s="41">
        <v>0</v>
      </c>
      <c r="I9" s="50">
        <f t="shared" si="0"/>
        <v>12000</v>
      </c>
    </row>
    <row r="10" spans="1:9" x14ac:dyDescent="0.25">
      <c r="A10" s="49">
        <v>9</v>
      </c>
      <c r="B10" s="10" t="s">
        <v>559</v>
      </c>
      <c r="C10" s="10" t="s">
        <v>877</v>
      </c>
      <c r="D10" s="10" t="s">
        <v>342</v>
      </c>
      <c r="E10" s="41">
        <v>20000</v>
      </c>
      <c r="F10" s="41">
        <v>20000</v>
      </c>
      <c r="G10" s="41">
        <v>17000</v>
      </c>
      <c r="H10" s="41">
        <v>0</v>
      </c>
      <c r="I10" s="50">
        <f t="shared" si="0"/>
        <v>17000</v>
      </c>
    </row>
    <row r="11" spans="1:9" x14ac:dyDescent="0.25">
      <c r="A11" s="49">
        <v>10</v>
      </c>
      <c r="B11" s="10" t="s">
        <v>43</v>
      </c>
      <c r="C11" s="10" t="s">
        <v>878</v>
      </c>
      <c r="D11" s="10" t="s">
        <v>342</v>
      </c>
      <c r="E11" s="41">
        <v>108000</v>
      </c>
      <c r="F11" s="41">
        <v>108000</v>
      </c>
      <c r="G11" s="41">
        <v>91800</v>
      </c>
      <c r="H11" s="41">
        <v>0</v>
      </c>
      <c r="I11" s="50">
        <f t="shared" si="0"/>
        <v>91800</v>
      </c>
    </row>
    <row r="12" spans="1:9" s="51" customFormat="1" ht="30" x14ac:dyDescent="0.25">
      <c r="A12" s="49">
        <v>11</v>
      </c>
      <c r="B12" s="10" t="s">
        <v>47</v>
      </c>
      <c r="C12" s="10" t="s">
        <v>879</v>
      </c>
      <c r="D12" s="10" t="s">
        <v>880</v>
      </c>
      <c r="E12" s="41">
        <v>291600</v>
      </c>
      <c r="F12" s="41">
        <v>95900</v>
      </c>
      <c r="G12" s="41">
        <v>76700</v>
      </c>
      <c r="H12" s="41">
        <v>0</v>
      </c>
      <c r="I12" s="50">
        <f t="shared" si="0"/>
        <v>76700</v>
      </c>
    </row>
    <row r="13" spans="1:9" ht="30" x14ac:dyDescent="0.25">
      <c r="A13" s="49">
        <v>12</v>
      </c>
      <c r="B13" s="10" t="s">
        <v>47</v>
      </c>
      <c r="C13" s="10" t="s">
        <v>881</v>
      </c>
      <c r="D13" s="10" t="s">
        <v>882</v>
      </c>
      <c r="E13" s="41">
        <v>51000</v>
      </c>
      <c r="F13" s="41">
        <v>51000</v>
      </c>
      <c r="G13" s="41">
        <v>40800</v>
      </c>
      <c r="H13" s="41">
        <v>0</v>
      </c>
      <c r="I13" s="50">
        <f t="shared" si="0"/>
        <v>40800</v>
      </c>
    </row>
    <row r="14" spans="1:9" x14ac:dyDescent="0.25">
      <c r="A14" s="49">
        <v>13</v>
      </c>
      <c r="B14" s="10" t="s">
        <v>47</v>
      </c>
      <c r="C14" s="10" t="s">
        <v>883</v>
      </c>
      <c r="D14" s="10" t="s">
        <v>342</v>
      </c>
      <c r="E14" s="41">
        <v>44000</v>
      </c>
      <c r="F14" s="41">
        <v>44000</v>
      </c>
      <c r="G14" s="41">
        <v>35200</v>
      </c>
      <c r="H14" s="41">
        <v>0</v>
      </c>
      <c r="I14" s="50">
        <f t="shared" si="0"/>
        <v>35200</v>
      </c>
    </row>
    <row r="15" spans="1:9" x14ac:dyDescent="0.25">
      <c r="A15" s="49">
        <v>14</v>
      </c>
      <c r="B15" s="10" t="s">
        <v>51</v>
      </c>
      <c r="C15" s="10" t="s">
        <v>884</v>
      </c>
      <c r="D15" s="10" t="s">
        <v>342</v>
      </c>
      <c r="E15" s="41">
        <v>25000</v>
      </c>
      <c r="F15" s="41">
        <v>25000</v>
      </c>
      <c r="G15" s="41">
        <v>21300</v>
      </c>
      <c r="H15" s="41">
        <v>0</v>
      </c>
      <c r="I15" s="50">
        <f t="shared" si="0"/>
        <v>21300</v>
      </c>
    </row>
    <row r="16" spans="1:9" x14ac:dyDescent="0.25">
      <c r="A16" s="49">
        <v>15</v>
      </c>
      <c r="B16" s="10" t="s">
        <v>885</v>
      </c>
      <c r="C16" s="10" t="s">
        <v>886</v>
      </c>
      <c r="D16" s="10" t="s">
        <v>342</v>
      </c>
      <c r="E16" s="41">
        <v>16600</v>
      </c>
      <c r="F16" s="41">
        <v>16600</v>
      </c>
      <c r="G16" s="41">
        <v>14100</v>
      </c>
      <c r="H16" s="41">
        <v>0</v>
      </c>
      <c r="I16" s="50">
        <f t="shared" si="0"/>
        <v>14100</v>
      </c>
    </row>
    <row r="17" spans="1:9" ht="30" x14ac:dyDescent="0.25">
      <c r="A17" s="49">
        <v>16</v>
      </c>
      <c r="B17" s="10" t="s">
        <v>58</v>
      </c>
      <c r="C17" s="10" t="s">
        <v>887</v>
      </c>
      <c r="D17" s="10" t="s">
        <v>888</v>
      </c>
      <c r="E17" s="41">
        <v>102000</v>
      </c>
      <c r="F17" s="41">
        <v>102000</v>
      </c>
      <c r="G17" s="41">
        <v>81600</v>
      </c>
      <c r="H17" s="41">
        <v>0</v>
      </c>
      <c r="I17" s="50">
        <f t="shared" si="0"/>
        <v>81600</v>
      </c>
    </row>
    <row r="18" spans="1:9" x14ac:dyDescent="0.25">
      <c r="A18" s="49">
        <v>17</v>
      </c>
      <c r="B18" s="10" t="s">
        <v>58</v>
      </c>
      <c r="C18" s="10" t="s">
        <v>889</v>
      </c>
      <c r="D18" s="10" t="s">
        <v>269</v>
      </c>
      <c r="E18" s="41">
        <v>80000</v>
      </c>
      <c r="F18" s="41">
        <v>56000</v>
      </c>
      <c r="G18" s="41">
        <v>44800</v>
      </c>
      <c r="H18" s="41">
        <v>0</v>
      </c>
      <c r="I18" s="50">
        <f t="shared" si="0"/>
        <v>44800</v>
      </c>
    </row>
    <row r="19" spans="1:9" ht="30" x14ac:dyDescent="0.25">
      <c r="A19" s="49">
        <v>18</v>
      </c>
      <c r="B19" s="10" t="s">
        <v>60</v>
      </c>
      <c r="C19" s="10" t="s">
        <v>890</v>
      </c>
      <c r="D19" s="10" t="s">
        <v>891</v>
      </c>
      <c r="E19" s="41">
        <v>62400</v>
      </c>
      <c r="F19" s="41">
        <v>62400</v>
      </c>
      <c r="G19" s="41">
        <v>49900</v>
      </c>
      <c r="H19" s="41">
        <v>0</v>
      </c>
      <c r="I19" s="50">
        <f t="shared" si="0"/>
        <v>49900</v>
      </c>
    </row>
    <row r="20" spans="1:9" x14ac:dyDescent="0.25">
      <c r="A20" s="49">
        <v>19</v>
      </c>
      <c r="B20" s="10" t="s">
        <v>63</v>
      </c>
      <c r="C20" s="10" t="s">
        <v>892</v>
      </c>
      <c r="D20" s="10" t="s">
        <v>342</v>
      </c>
      <c r="E20" s="41">
        <v>18700</v>
      </c>
      <c r="F20" s="41">
        <v>18700</v>
      </c>
      <c r="G20" s="41">
        <v>15900</v>
      </c>
      <c r="H20" s="41">
        <v>0</v>
      </c>
      <c r="I20" s="50">
        <f t="shared" si="0"/>
        <v>15900</v>
      </c>
    </row>
    <row r="21" spans="1:9" x14ac:dyDescent="0.25">
      <c r="A21" s="49">
        <v>20</v>
      </c>
      <c r="B21" s="10" t="s">
        <v>65</v>
      </c>
      <c r="C21" s="10" t="s">
        <v>893</v>
      </c>
      <c r="D21" s="10" t="s">
        <v>342</v>
      </c>
      <c r="E21" s="41">
        <v>20000</v>
      </c>
      <c r="F21" s="41">
        <v>20000</v>
      </c>
      <c r="G21" s="41">
        <v>17000</v>
      </c>
      <c r="H21" s="41">
        <v>0</v>
      </c>
      <c r="I21" s="50">
        <f t="shared" si="0"/>
        <v>17000</v>
      </c>
    </row>
    <row r="22" spans="1:9" ht="30" x14ac:dyDescent="0.25">
      <c r="A22" s="49">
        <v>21</v>
      </c>
      <c r="B22" s="52" t="s">
        <v>73</v>
      </c>
      <c r="C22" s="52" t="s">
        <v>894</v>
      </c>
      <c r="D22" s="10" t="s">
        <v>895</v>
      </c>
      <c r="E22" s="53">
        <v>311000</v>
      </c>
      <c r="F22" s="53">
        <v>226600</v>
      </c>
      <c r="G22" s="41">
        <v>192600</v>
      </c>
      <c r="H22" s="41">
        <v>0</v>
      </c>
      <c r="I22" s="50">
        <f t="shared" si="0"/>
        <v>192600</v>
      </c>
    </row>
    <row r="23" spans="1:9" x14ac:dyDescent="0.25">
      <c r="A23" s="49">
        <v>22</v>
      </c>
      <c r="B23" s="10" t="s">
        <v>73</v>
      </c>
      <c r="C23" s="10" t="s">
        <v>896</v>
      </c>
      <c r="D23" s="10" t="s">
        <v>342</v>
      </c>
      <c r="E23" s="41">
        <v>31100</v>
      </c>
      <c r="F23" s="41">
        <v>31100</v>
      </c>
      <c r="G23" s="41">
        <v>26400</v>
      </c>
      <c r="H23" s="41">
        <v>0</v>
      </c>
      <c r="I23" s="50">
        <f t="shared" si="0"/>
        <v>26400</v>
      </c>
    </row>
    <row r="24" spans="1:9" x14ac:dyDescent="0.25">
      <c r="A24" s="49">
        <v>23</v>
      </c>
      <c r="B24" s="10" t="s">
        <v>85</v>
      </c>
      <c r="C24" s="10" t="s">
        <v>897</v>
      </c>
      <c r="D24" s="10" t="s">
        <v>342</v>
      </c>
      <c r="E24" s="41">
        <v>10000</v>
      </c>
      <c r="F24" s="41">
        <v>10000</v>
      </c>
      <c r="G24" s="41">
        <v>8000</v>
      </c>
      <c r="H24" s="41">
        <v>0</v>
      </c>
      <c r="I24" s="50">
        <f t="shared" si="0"/>
        <v>8000</v>
      </c>
    </row>
    <row r="25" spans="1:9" x14ac:dyDescent="0.25">
      <c r="A25" s="49">
        <v>24</v>
      </c>
      <c r="B25" s="10" t="s">
        <v>898</v>
      </c>
      <c r="C25" s="10" t="s">
        <v>899</v>
      </c>
      <c r="D25" s="10" t="s">
        <v>342</v>
      </c>
      <c r="E25" s="41">
        <v>50000</v>
      </c>
      <c r="F25" s="41">
        <v>50000</v>
      </c>
      <c r="G25" s="41">
        <v>42500</v>
      </c>
      <c r="H25" s="41">
        <v>0</v>
      </c>
      <c r="I25" s="50">
        <f t="shared" si="0"/>
        <v>42500</v>
      </c>
    </row>
    <row r="26" spans="1:9" x14ac:dyDescent="0.25">
      <c r="A26" s="49">
        <v>25</v>
      </c>
      <c r="B26" s="10" t="s">
        <v>96</v>
      </c>
      <c r="C26" s="10" t="s">
        <v>900</v>
      </c>
      <c r="D26" s="10" t="s">
        <v>342</v>
      </c>
      <c r="E26" s="41">
        <v>52500</v>
      </c>
      <c r="F26" s="41">
        <v>52500</v>
      </c>
      <c r="G26" s="41">
        <v>44600</v>
      </c>
      <c r="H26" s="41">
        <v>0</v>
      </c>
      <c r="I26" s="50">
        <f t="shared" si="0"/>
        <v>44600</v>
      </c>
    </row>
    <row r="27" spans="1:9" x14ac:dyDescent="0.25">
      <c r="A27" s="49">
        <v>26</v>
      </c>
      <c r="B27" s="54" t="s">
        <v>105</v>
      </c>
      <c r="C27" s="55" t="s">
        <v>901</v>
      </c>
      <c r="D27" s="10" t="s">
        <v>342</v>
      </c>
      <c r="E27" s="53">
        <v>11000</v>
      </c>
      <c r="F27" s="53">
        <v>11000</v>
      </c>
      <c r="G27" s="53">
        <v>9400</v>
      </c>
      <c r="H27" s="41">
        <v>0</v>
      </c>
      <c r="I27" s="50">
        <f t="shared" si="0"/>
        <v>9400</v>
      </c>
    </row>
    <row r="28" spans="1:9" x14ac:dyDescent="0.25">
      <c r="A28" s="49">
        <v>27</v>
      </c>
      <c r="B28" s="10" t="s">
        <v>109</v>
      </c>
      <c r="C28" s="10" t="s">
        <v>902</v>
      </c>
      <c r="D28" s="10" t="s">
        <v>342</v>
      </c>
      <c r="E28" s="41">
        <v>11300</v>
      </c>
      <c r="F28" s="41">
        <v>11300</v>
      </c>
      <c r="G28" s="41">
        <v>9000</v>
      </c>
      <c r="H28" s="41">
        <v>0</v>
      </c>
      <c r="I28" s="50">
        <f t="shared" si="0"/>
        <v>9000</v>
      </c>
    </row>
    <row r="29" spans="1:9" x14ac:dyDescent="0.25">
      <c r="A29" s="49">
        <v>28</v>
      </c>
      <c r="B29" s="54" t="s">
        <v>113</v>
      </c>
      <c r="C29" s="55" t="s">
        <v>903</v>
      </c>
      <c r="D29" s="10" t="s">
        <v>342</v>
      </c>
      <c r="E29" s="53">
        <v>115400</v>
      </c>
      <c r="F29" s="53">
        <v>115400</v>
      </c>
      <c r="G29" s="53">
        <v>92300</v>
      </c>
      <c r="H29" s="41">
        <v>0</v>
      </c>
      <c r="I29" s="50">
        <f t="shared" si="0"/>
        <v>92300</v>
      </c>
    </row>
    <row r="30" spans="1:9" x14ac:dyDescent="0.25">
      <c r="A30" s="49">
        <v>29</v>
      </c>
      <c r="B30" s="10" t="s">
        <v>123</v>
      </c>
      <c r="C30" s="10" t="s">
        <v>904</v>
      </c>
      <c r="D30" s="10" t="s">
        <v>342</v>
      </c>
      <c r="E30" s="41">
        <v>97200</v>
      </c>
      <c r="F30" s="41">
        <v>97200</v>
      </c>
      <c r="G30" s="41">
        <v>82600</v>
      </c>
      <c r="H30" s="41">
        <v>0</v>
      </c>
      <c r="I30" s="50">
        <f t="shared" si="0"/>
        <v>82600</v>
      </c>
    </row>
    <row r="31" spans="1:9" x14ac:dyDescent="0.25">
      <c r="A31" s="49">
        <v>30</v>
      </c>
      <c r="B31" s="10" t="s">
        <v>125</v>
      </c>
      <c r="C31" s="10" t="s">
        <v>905</v>
      </c>
      <c r="D31" s="10" t="s">
        <v>342</v>
      </c>
      <c r="E31" s="41">
        <v>87800</v>
      </c>
      <c r="F31" s="41">
        <v>87800</v>
      </c>
      <c r="G31" s="41">
        <v>74600</v>
      </c>
      <c r="H31" s="41">
        <v>0</v>
      </c>
      <c r="I31" s="50">
        <f t="shared" si="0"/>
        <v>74600</v>
      </c>
    </row>
    <row r="32" spans="1:9" x14ac:dyDescent="0.25">
      <c r="A32" s="49">
        <v>31</v>
      </c>
      <c r="B32" s="10" t="s">
        <v>133</v>
      </c>
      <c r="C32" s="10" t="s">
        <v>906</v>
      </c>
      <c r="D32" s="10" t="s">
        <v>342</v>
      </c>
      <c r="E32" s="41">
        <v>17000</v>
      </c>
      <c r="F32" s="41">
        <v>15500</v>
      </c>
      <c r="G32" s="41">
        <v>13200</v>
      </c>
      <c r="H32" s="41">
        <v>0</v>
      </c>
      <c r="I32" s="50">
        <f t="shared" si="0"/>
        <v>13200</v>
      </c>
    </row>
    <row r="33" spans="1:9" x14ac:dyDescent="0.25">
      <c r="A33" s="49">
        <v>32</v>
      </c>
      <c r="B33" s="10" t="s">
        <v>138</v>
      </c>
      <c r="C33" s="10" t="s">
        <v>907</v>
      </c>
      <c r="D33" s="10" t="s">
        <v>269</v>
      </c>
      <c r="E33" s="41">
        <v>40000</v>
      </c>
      <c r="F33" s="41">
        <v>40000</v>
      </c>
      <c r="G33" s="41">
        <v>34000</v>
      </c>
      <c r="H33" s="41">
        <v>0</v>
      </c>
      <c r="I33" s="50">
        <f t="shared" si="0"/>
        <v>34000</v>
      </c>
    </row>
    <row r="34" spans="1:9" x14ac:dyDescent="0.25">
      <c r="A34" s="49">
        <v>33</v>
      </c>
      <c r="B34" s="10" t="s">
        <v>138</v>
      </c>
      <c r="C34" s="10" t="s">
        <v>908</v>
      </c>
      <c r="D34" s="10" t="s">
        <v>342</v>
      </c>
      <c r="E34" s="41">
        <v>20000</v>
      </c>
      <c r="F34" s="41">
        <v>20000</v>
      </c>
      <c r="G34" s="41">
        <v>17000</v>
      </c>
      <c r="H34" s="41">
        <v>0</v>
      </c>
      <c r="I34" s="50">
        <f t="shared" si="0"/>
        <v>17000</v>
      </c>
    </row>
    <row r="35" spans="1:9" ht="30" x14ac:dyDescent="0.25">
      <c r="A35" s="49">
        <v>34</v>
      </c>
      <c r="B35" s="10" t="s">
        <v>147</v>
      </c>
      <c r="C35" s="10" t="s">
        <v>909</v>
      </c>
      <c r="D35" s="10" t="s">
        <v>910</v>
      </c>
      <c r="E35" s="41">
        <v>282700</v>
      </c>
      <c r="F35" s="41">
        <v>282700</v>
      </c>
      <c r="G35" s="41">
        <v>240300</v>
      </c>
      <c r="H35" s="41">
        <v>0</v>
      </c>
      <c r="I35" s="50">
        <f t="shared" si="0"/>
        <v>240300</v>
      </c>
    </row>
    <row r="36" spans="1:9" x14ac:dyDescent="0.25">
      <c r="A36" s="49">
        <v>35</v>
      </c>
      <c r="B36" s="10" t="s">
        <v>150</v>
      </c>
      <c r="C36" s="10" t="s">
        <v>911</v>
      </c>
      <c r="D36" s="10" t="s">
        <v>342</v>
      </c>
      <c r="E36" s="41">
        <v>20000</v>
      </c>
      <c r="F36" s="41">
        <v>20000</v>
      </c>
      <c r="G36" s="41">
        <v>17000</v>
      </c>
      <c r="H36" s="41">
        <v>0</v>
      </c>
      <c r="I36" s="50">
        <f t="shared" si="0"/>
        <v>17000</v>
      </c>
    </row>
    <row r="37" spans="1:9" x14ac:dyDescent="0.25">
      <c r="A37" s="49">
        <v>36</v>
      </c>
      <c r="B37" s="10" t="s">
        <v>152</v>
      </c>
      <c r="C37" s="10" t="s">
        <v>912</v>
      </c>
      <c r="D37" s="10" t="s">
        <v>269</v>
      </c>
      <c r="E37" s="41">
        <v>29200</v>
      </c>
      <c r="F37" s="41">
        <v>29200</v>
      </c>
      <c r="G37" s="41">
        <v>24800</v>
      </c>
      <c r="H37" s="41">
        <v>0</v>
      </c>
      <c r="I37" s="50">
        <f t="shared" si="0"/>
        <v>24800</v>
      </c>
    </row>
    <row r="38" spans="1:9" x14ac:dyDescent="0.25">
      <c r="A38" s="49">
        <v>37</v>
      </c>
      <c r="B38" s="10" t="s">
        <v>168</v>
      </c>
      <c r="C38" s="10" t="s">
        <v>913</v>
      </c>
      <c r="D38" s="10" t="s">
        <v>342</v>
      </c>
      <c r="E38" s="41">
        <v>32500</v>
      </c>
      <c r="F38" s="41">
        <v>32500</v>
      </c>
      <c r="G38" s="41">
        <v>27600</v>
      </c>
      <c r="H38" s="41">
        <v>0</v>
      </c>
      <c r="I38" s="50">
        <f t="shared" si="0"/>
        <v>27600</v>
      </c>
    </row>
    <row r="39" spans="1:9" x14ac:dyDescent="0.25">
      <c r="A39" s="49">
        <v>38</v>
      </c>
      <c r="B39" s="10" t="s">
        <v>172</v>
      </c>
      <c r="C39" s="10" t="s">
        <v>914</v>
      </c>
      <c r="D39" s="10" t="s">
        <v>915</v>
      </c>
      <c r="E39" s="41">
        <v>247900</v>
      </c>
      <c r="F39" s="41">
        <v>247900</v>
      </c>
      <c r="G39" s="41">
        <v>210700</v>
      </c>
      <c r="H39" s="41">
        <v>0</v>
      </c>
      <c r="I39" s="50">
        <f t="shared" si="0"/>
        <v>210700</v>
      </c>
    </row>
    <row r="40" spans="1:9" x14ac:dyDescent="0.25">
      <c r="A40" s="49">
        <v>39</v>
      </c>
      <c r="B40" s="10" t="s">
        <v>172</v>
      </c>
      <c r="C40" s="10" t="s">
        <v>916</v>
      </c>
      <c r="D40" s="10" t="s">
        <v>342</v>
      </c>
      <c r="E40" s="41">
        <v>75000</v>
      </c>
      <c r="F40" s="41">
        <v>75000</v>
      </c>
      <c r="G40" s="41">
        <v>63800</v>
      </c>
      <c r="H40" s="41">
        <v>0</v>
      </c>
      <c r="I40" s="50">
        <f t="shared" si="0"/>
        <v>63800</v>
      </c>
    </row>
    <row r="41" spans="1:9" x14ac:dyDescent="0.25">
      <c r="A41" s="49">
        <v>40</v>
      </c>
      <c r="B41" s="10" t="s">
        <v>181</v>
      </c>
      <c r="C41" s="10" t="s">
        <v>917</v>
      </c>
      <c r="D41" s="10" t="s">
        <v>342</v>
      </c>
      <c r="E41" s="41">
        <v>125000</v>
      </c>
      <c r="F41" s="41">
        <v>125000</v>
      </c>
      <c r="G41" s="41">
        <v>100000</v>
      </c>
      <c r="H41" s="41">
        <v>0</v>
      </c>
      <c r="I41" s="50">
        <f t="shared" si="0"/>
        <v>100000</v>
      </c>
    </row>
    <row r="42" spans="1:9" x14ac:dyDescent="0.25">
      <c r="A42" s="49">
        <v>41</v>
      </c>
      <c r="B42" s="10" t="s">
        <v>185</v>
      </c>
      <c r="C42" s="10" t="s">
        <v>918</v>
      </c>
      <c r="D42" s="10" t="s">
        <v>342</v>
      </c>
      <c r="E42" s="41">
        <v>40000</v>
      </c>
      <c r="F42" s="41">
        <v>40000</v>
      </c>
      <c r="G42" s="41">
        <v>34000</v>
      </c>
      <c r="H42" s="41">
        <v>0</v>
      </c>
      <c r="I42" s="50">
        <f t="shared" si="0"/>
        <v>34000</v>
      </c>
    </row>
    <row r="43" spans="1:9" x14ac:dyDescent="0.25">
      <c r="A43" s="49">
        <v>42</v>
      </c>
      <c r="B43" s="10" t="s">
        <v>189</v>
      </c>
      <c r="C43" s="10" t="s">
        <v>919</v>
      </c>
      <c r="D43" s="10" t="s">
        <v>342</v>
      </c>
      <c r="E43" s="41">
        <v>45000</v>
      </c>
      <c r="F43" s="41">
        <v>45000</v>
      </c>
      <c r="G43" s="41">
        <v>38300</v>
      </c>
      <c r="H43" s="41">
        <v>0</v>
      </c>
      <c r="I43" s="50">
        <f t="shared" si="0"/>
        <v>38300</v>
      </c>
    </row>
    <row r="44" spans="1:9" x14ac:dyDescent="0.25">
      <c r="A44" s="49">
        <v>43</v>
      </c>
      <c r="B44" s="10" t="s">
        <v>220</v>
      </c>
      <c r="C44" s="10" t="s">
        <v>920</v>
      </c>
      <c r="D44" s="10" t="s">
        <v>342</v>
      </c>
      <c r="E44" s="41">
        <v>12500</v>
      </c>
      <c r="F44" s="41">
        <v>12500</v>
      </c>
      <c r="G44" s="41">
        <v>10000</v>
      </c>
      <c r="H44" s="41">
        <v>0</v>
      </c>
      <c r="I44" s="50">
        <f t="shared" si="0"/>
        <v>10000</v>
      </c>
    </row>
    <row r="45" spans="1:9" x14ac:dyDescent="0.25">
      <c r="A45" s="49">
        <v>44</v>
      </c>
      <c r="B45" s="10" t="s">
        <v>222</v>
      </c>
      <c r="C45" s="10" t="s">
        <v>921</v>
      </c>
      <c r="D45" s="10" t="s">
        <v>922</v>
      </c>
      <c r="E45" s="41">
        <v>102700</v>
      </c>
      <c r="F45" s="41">
        <v>102700</v>
      </c>
      <c r="G45" s="41">
        <v>87300</v>
      </c>
      <c r="H45" s="41">
        <v>0</v>
      </c>
      <c r="I45" s="50">
        <f t="shared" si="0"/>
        <v>87300</v>
      </c>
    </row>
    <row r="46" spans="1:9" x14ac:dyDescent="0.25">
      <c r="A46" s="49">
        <v>45</v>
      </c>
      <c r="B46" s="10" t="s">
        <v>236</v>
      </c>
      <c r="C46" s="10" t="s">
        <v>923</v>
      </c>
      <c r="D46" s="10" t="s">
        <v>269</v>
      </c>
      <c r="E46" s="41">
        <v>60000</v>
      </c>
      <c r="F46" s="41">
        <v>60000</v>
      </c>
      <c r="G46" s="41">
        <v>51000</v>
      </c>
      <c r="H46" s="41">
        <v>0</v>
      </c>
      <c r="I46" s="50">
        <f t="shared" si="0"/>
        <v>51000</v>
      </c>
    </row>
    <row r="47" spans="1:9" x14ac:dyDescent="0.25">
      <c r="A47" s="49">
        <v>46</v>
      </c>
      <c r="B47" s="10" t="s">
        <v>236</v>
      </c>
      <c r="C47" s="10" t="s">
        <v>924</v>
      </c>
      <c r="D47" s="10" t="s">
        <v>342</v>
      </c>
      <c r="E47" s="41">
        <v>23500</v>
      </c>
      <c r="F47" s="41">
        <v>23500</v>
      </c>
      <c r="G47" s="41">
        <v>20000</v>
      </c>
      <c r="H47" s="41">
        <v>0</v>
      </c>
      <c r="I47" s="50">
        <f t="shared" si="0"/>
        <v>20000</v>
      </c>
    </row>
    <row r="48" spans="1:9" x14ac:dyDescent="0.25">
      <c r="A48" s="49">
        <v>47</v>
      </c>
      <c r="B48" s="54" t="s">
        <v>238</v>
      </c>
      <c r="C48" s="55" t="s">
        <v>925</v>
      </c>
      <c r="D48" s="10" t="s">
        <v>342</v>
      </c>
      <c r="E48" s="53">
        <v>5000</v>
      </c>
      <c r="F48" s="53">
        <v>5000</v>
      </c>
      <c r="G48" s="53">
        <v>4300</v>
      </c>
      <c r="H48" s="41">
        <v>0</v>
      </c>
      <c r="I48" s="50">
        <f t="shared" si="0"/>
        <v>4300</v>
      </c>
    </row>
    <row r="49" spans="1:9" x14ac:dyDescent="0.25">
      <c r="A49" s="49">
        <v>48</v>
      </c>
      <c r="B49" s="10" t="s">
        <v>243</v>
      </c>
      <c r="C49" s="10" t="s">
        <v>926</v>
      </c>
      <c r="D49" s="10" t="s">
        <v>927</v>
      </c>
      <c r="E49" s="41">
        <v>112600</v>
      </c>
      <c r="F49" s="41">
        <v>112600</v>
      </c>
      <c r="G49" s="41">
        <v>95700</v>
      </c>
      <c r="H49" s="41">
        <v>0</v>
      </c>
      <c r="I49" s="50">
        <f t="shared" si="0"/>
        <v>95700</v>
      </c>
    </row>
    <row r="50" spans="1:9" x14ac:dyDescent="0.25">
      <c r="A50" s="49">
        <v>49</v>
      </c>
      <c r="B50" s="10" t="s">
        <v>243</v>
      </c>
      <c r="C50" s="10" t="s">
        <v>928</v>
      </c>
      <c r="D50" s="10" t="s">
        <v>929</v>
      </c>
      <c r="E50" s="41">
        <v>30000</v>
      </c>
      <c r="F50" s="41">
        <v>30000</v>
      </c>
      <c r="G50" s="41">
        <v>25500</v>
      </c>
      <c r="H50" s="41">
        <v>0</v>
      </c>
      <c r="I50" s="50">
        <f t="shared" si="0"/>
        <v>25500</v>
      </c>
    </row>
    <row r="51" spans="1:9" x14ac:dyDescent="0.25">
      <c r="A51" s="49">
        <v>50</v>
      </c>
      <c r="B51" s="10" t="s">
        <v>930</v>
      </c>
      <c r="C51" s="10" t="s">
        <v>931</v>
      </c>
      <c r="D51" s="10" t="s">
        <v>269</v>
      </c>
      <c r="E51" s="41">
        <v>250000</v>
      </c>
      <c r="F51" s="41">
        <v>250000</v>
      </c>
      <c r="G51" s="41">
        <v>200000</v>
      </c>
      <c r="H51" s="41">
        <v>0</v>
      </c>
      <c r="I51" s="50">
        <f t="shared" si="0"/>
        <v>200000</v>
      </c>
    </row>
    <row r="52" spans="1:9" x14ac:dyDescent="0.25">
      <c r="A52" s="49">
        <v>51</v>
      </c>
      <c r="B52" s="54" t="s">
        <v>932</v>
      </c>
      <c r="C52" s="55" t="s">
        <v>933</v>
      </c>
      <c r="D52" s="10" t="s">
        <v>342</v>
      </c>
      <c r="E52" s="53">
        <v>75000</v>
      </c>
      <c r="F52" s="53">
        <v>75000</v>
      </c>
      <c r="G52" s="53">
        <v>63800</v>
      </c>
      <c r="H52" s="41">
        <v>0</v>
      </c>
      <c r="I52" s="50">
        <f t="shared" si="0"/>
        <v>63800</v>
      </c>
    </row>
    <row r="53" spans="1:9" x14ac:dyDescent="0.25">
      <c r="A53" s="49">
        <v>52</v>
      </c>
      <c r="B53" s="10" t="s">
        <v>253</v>
      </c>
      <c r="C53" s="10" t="s">
        <v>934</v>
      </c>
      <c r="D53" s="10" t="s">
        <v>269</v>
      </c>
      <c r="E53" s="41">
        <v>180000</v>
      </c>
      <c r="F53" s="41">
        <v>180000</v>
      </c>
      <c r="G53" s="41">
        <v>144000</v>
      </c>
      <c r="H53" s="41">
        <v>0</v>
      </c>
      <c r="I53" s="50">
        <f t="shared" si="0"/>
        <v>144000</v>
      </c>
    </row>
    <row r="54" spans="1:9" x14ac:dyDescent="0.25">
      <c r="A54" s="49">
        <v>53</v>
      </c>
      <c r="B54" s="15" t="s">
        <v>253</v>
      </c>
      <c r="C54" s="15" t="s">
        <v>935</v>
      </c>
      <c r="D54" s="10" t="s">
        <v>342</v>
      </c>
      <c r="E54" s="53">
        <v>56600</v>
      </c>
      <c r="F54" s="53">
        <v>56600</v>
      </c>
      <c r="G54" s="41">
        <v>45300</v>
      </c>
      <c r="H54" s="41">
        <v>0</v>
      </c>
      <c r="I54" s="50">
        <f t="shared" si="0"/>
        <v>45300</v>
      </c>
    </row>
    <row r="55" spans="1:9" x14ac:dyDescent="0.25">
      <c r="A55" s="49">
        <v>54</v>
      </c>
      <c r="B55" s="10" t="s">
        <v>263</v>
      </c>
      <c r="C55" s="10" t="s">
        <v>936</v>
      </c>
      <c r="D55" s="10" t="s">
        <v>342</v>
      </c>
      <c r="E55" s="41">
        <v>22300</v>
      </c>
      <c r="F55" s="41">
        <v>21500</v>
      </c>
      <c r="G55" s="41">
        <v>17200</v>
      </c>
      <c r="H55" s="41">
        <v>0</v>
      </c>
      <c r="I55" s="50">
        <f t="shared" si="0"/>
        <v>17200</v>
      </c>
    </row>
    <row r="56" spans="1:9" ht="30" x14ac:dyDescent="0.25">
      <c r="A56" s="49">
        <v>55</v>
      </c>
      <c r="B56" s="10" t="s">
        <v>263</v>
      </c>
      <c r="C56" s="10" t="s">
        <v>937</v>
      </c>
      <c r="D56" s="10" t="s">
        <v>938</v>
      </c>
      <c r="E56" s="41">
        <v>204500</v>
      </c>
      <c r="F56" s="41">
        <v>204500</v>
      </c>
      <c r="G56" s="41">
        <v>163600</v>
      </c>
      <c r="H56" s="41">
        <v>0</v>
      </c>
      <c r="I56" s="50">
        <f t="shared" si="0"/>
        <v>163600</v>
      </c>
    </row>
    <row r="57" spans="1:9" x14ac:dyDescent="0.25">
      <c r="A57" s="49">
        <v>56</v>
      </c>
      <c r="B57" s="10" t="s">
        <v>271</v>
      </c>
      <c r="C57" s="10" t="s">
        <v>939</v>
      </c>
      <c r="D57" s="10" t="s">
        <v>342</v>
      </c>
      <c r="E57" s="41">
        <v>40000</v>
      </c>
      <c r="F57" s="41">
        <v>40000</v>
      </c>
      <c r="G57" s="41">
        <v>34000</v>
      </c>
      <c r="H57" s="41">
        <v>0</v>
      </c>
      <c r="I57" s="50">
        <f t="shared" si="0"/>
        <v>34000</v>
      </c>
    </row>
    <row r="58" spans="1:9" x14ac:dyDescent="0.25">
      <c r="A58" s="49">
        <v>57</v>
      </c>
      <c r="B58" s="10" t="s">
        <v>282</v>
      </c>
      <c r="C58" s="10" t="s">
        <v>940</v>
      </c>
      <c r="D58" s="10" t="s">
        <v>342</v>
      </c>
      <c r="E58" s="41">
        <v>12000</v>
      </c>
      <c r="F58" s="41">
        <v>12000</v>
      </c>
      <c r="G58" s="41">
        <v>10200</v>
      </c>
      <c r="H58" s="41">
        <v>0</v>
      </c>
      <c r="I58" s="50">
        <f t="shared" si="0"/>
        <v>10200</v>
      </c>
    </row>
    <row r="59" spans="1:9" ht="30" x14ac:dyDescent="0.25">
      <c r="A59" s="49">
        <v>58</v>
      </c>
      <c r="B59" s="10" t="s">
        <v>293</v>
      </c>
      <c r="C59" s="10" t="s">
        <v>941</v>
      </c>
      <c r="D59" s="10" t="s">
        <v>342</v>
      </c>
      <c r="E59" s="41">
        <v>50000</v>
      </c>
      <c r="F59" s="41">
        <v>50000</v>
      </c>
      <c r="G59" s="41">
        <v>42500</v>
      </c>
      <c r="H59" s="41">
        <v>0</v>
      </c>
      <c r="I59" s="50">
        <f t="shared" si="0"/>
        <v>42500</v>
      </c>
    </row>
    <row r="60" spans="1:9" x14ac:dyDescent="0.25">
      <c r="A60" s="49">
        <v>59</v>
      </c>
      <c r="B60" s="10" t="s">
        <v>295</v>
      </c>
      <c r="C60" s="10" t="s">
        <v>942</v>
      </c>
      <c r="D60" s="10" t="s">
        <v>342</v>
      </c>
      <c r="E60" s="41">
        <v>41000</v>
      </c>
      <c r="F60" s="41">
        <v>41000</v>
      </c>
      <c r="G60" s="41">
        <v>32800</v>
      </c>
      <c r="H60" s="41">
        <v>0</v>
      </c>
      <c r="I60" s="50">
        <f t="shared" si="0"/>
        <v>32800</v>
      </c>
    </row>
    <row r="61" spans="1:9" x14ac:dyDescent="0.25">
      <c r="A61" s="49">
        <v>60</v>
      </c>
      <c r="B61" s="10" t="s">
        <v>299</v>
      </c>
      <c r="C61" s="10" t="s">
        <v>943</v>
      </c>
      <c r="D61" s="10" t="s">
        <v>342</v>
      </c>
      <c r="E61" s="41">
        <v>22000</v>
      </c>
      <c r="F61" s="41">
        <v>22000</v>
      </c>
      <c r="G61" s="41">
        <v>17600</v>
      </c>
      <c r="H61" s="41">
        <v>0</v>
      </c>
      <c r="I61" s="50">
        <f t="shared" si="0"/>
        <v>17600</v>
      </c>
    </row>
    <row r="62" spans="1:9" x14ac:dyDescent="0.25">
      <c r="A62" s="49">
        <v>61</v>
      </c>
      <c r="B62" s="10" t="s">
        <v>303</v>
      </c>
      <c r="C62" s="10" t="s">
        <v>944</v>
      </c>
      <c r="D62" s="10" t="s">
        <v>342</v>
      </c>
      <c r="E62" s="41">
        <v>24000</v>
      </c>
      <c r="F62" s="41">
        <v>24000</v>
      </c>
      <c r="G62" s="41">
        <v>20400</v>
      </c>
      <c r="H62" s="41">
        <v>0</v>
      </c>
      <c r="I62" s="50">
        <f t="shared" si="0"/>
        <v>20400</v>
      </c>
    </row>
    <row r="63" spans="1:9" x14ac:dyDescent="0.25">
      <c r="A63" s="49">
        <v>62</v>
      </c>
      <c r="B63" s="10" t="s">
        <v>305</v>
      </c>
      <c r="C63" s="10" t="s">
        <v>945</v>
      </c>
      <c r="D63" s="10" t="s">
        <v>342</v>
      </c>
      <c r="E63" s="41">
        <v>23500</v>
      </c>
      <c r="F63" s="41">
        <v>23500</v>
      </c>
      <c r="G63" s="41">
        <v>20000</v>
      </c>
      <c r="H63" s="41">
        <v>0</v>
      </c>
      <c r="I63" s="50">
        <f t="shared" si="0"/>
        <v>20000</v>
      </c>
    </row>
    <row r="64" spans="1:9" x14ac:dyDescent="0.25">
      <c r="A64" s="49">
        <v>63</v>
      </c>
      <c r="B64" s="10" t="s">
        <v>309</v>
      </c>
      <c r="C64" s="10" t="s">
        <v>946</v>
      </c>
      <c r="D64" s="10" t="s">
        <v>342</v>
      </c>
      <c r="E64" s="41">
        <v>45000</v>
      </c>
      <c r="F64" s="41">
        <v>45000</v>
      </c>
      <c r="G64" s="41">
        <v>36000</v>
      </c>
      <c r="H64" s="41">
        <v>0</v>
      </c>
      <c r="I64" s="50">
        <f t="shared" si="0"/>
        <v>36000</v>
      </c>
    </row>
    <row r="65" spans="1:9" ht="30" x14ac:dyDescent="0.25">
      <c r="A65" s="49">
        <v>64</v>
      </c>
      <c r="B65" s="10" t="s">
        <v>947</v>
      </c>
      <c r="C65" s="10" t="s">
        <v>948</v>
      </c>
      <c r="D65" s="10" t="s">
        <v>949</v>
      </c>
      <c r="E65" s="41">
        <v>105000</v>
      </c>
      <c r="F65" s="41">
        <v>105000</v>
      </c>
      <c r="G65" s="41">
        <v>84000</v>
      </c>
      <c r="H65" s="41">
        <v>0</v>
      </c>
      <c r="I65" s="50">
        <f t="shared" si="0"/>
        <v>84000</v>
      </c>
    </row>
    <row r="66" spans="1:9" x14ac:dyDescent="0.25">
      <c r="A66" s="49">
        <v>65</v>
      </c>
      <c r="B66" s="10" t="s">
        <v>321</v>
      </c>
      <c r="C66" s="10" t="s">
        <v>950</v>
      </c>
      <c r="D66" s="10" t="s">
        <v>269</v>
      </c>
      <c r="E66" s="41">
        <v>45000</v>
      </c>
      <c r="F66" s="41">
        <v>45000</v>
      </c>
      <c r="G66" s="41">
        <v>38300</v>
      </c>
      <c r="H66" s="41">
        <v>0</v>
      </c>
      <c r="I66" s="50">
        <f t="shared" si="0"/>
        <v>38300</v>
      </c>
    </row>
    <row r="67" spans="1:9" x14ac:dyDescent="0.25">
      <c r="A67" s="49">
        <v>66</v>
      </c>
      <c r="B67" s="10" t="s">
        <v>321</v>
      </c>
      <c r="C67" s="10" t="s">
        <v>951</v>
      </c>
      <c r="D67" s="10" t="s">
        <v>342</v>
      </c>
      <c r="E67" s="41">
        <v>15000</v>
      </c>
      <c r="F67" s="41">
        <v>15000</v>
      </c>
      <c r="G67" s="41">
        <v>12800</v>
      </c>
      <c r="H67" s="41">
        <v>0</v>
      </c>
      <c r="I67" s="50">
        <f t="shared" ref="I67:I105" si="1">G67+H67</f>
        <v>12800</v>
      </c>
    </row>
    <row r="68" spans="1:9" x14ac:dyDescent="0.25">
      <c r="A68" s="49">
        <v>67</v>
      </c>
      <c r="B68" s="10" t="s">
        <v>328</v>
      </c>
      <c r="C68" s="10" t="s">
        <v>952</v>
      </c>
      <c r="D68" s="10" t="s">
        <v>953</v>
      </c>
      <c r="E68" s="41">
        <v>27500</v>
      </c>
      <c r="F68" s="41">
        <v>27500</v>
      </c>
      <c r="G68" s="41">
        <v>22000</v>
      </c>
      <c r="H68" s="41">
        <v>0</v>
      </c>
      <c r="I68" s="50">
        <f t="shared" si="1"/>
        <v>22000</v>
      </c>
    </row>
    <row r="69" spans="1:9" x14ac:dyDescent="0.25">
      <c r="A69" s="49">
        <v>68</v>
      </c>
      <c r="B69" s="10" t="s">
        <v>328</v>
      </c>
      <c r="C69" s="10" t="s">
        <v>954</v>
      </c>
      <c r="D69" s="10" t="s">
        <v>955</v>
      </c>
      <c r="E69" s="41">
        <v>27500</v>
      </c>
      <c r="F69" s="41">
        <v>27500</v>
      </c>
      <c r="G69" s="41">
        <v>22000</v>
      </c>
      <c r="H69" s="41">
        <v>0</v>
      </c>
      <c r="I69" s="50">
        <f t="shared" si="1"/>
        <v>22000</v>
      </c>
    </row>
    <row r="70" spans="1:9" x14ac:dyDescent="0.25">
      <c r="A70" s="49">
        <v>69</v>
      </c>
      <c r="B70" s="10" t="s">
        <v>328</v>
      </c>
      <c r="C70" s="10" t="s">
        <v>956</v>
      </c>
      <c r="D70" s="10" t="s">
        <v>269</v>
      </c>
      <c r="E70" s="41">
        <v>69600</v>
      </c>
      <c r="F70" s="41">
        <v>69600</v>
      </c>
      <c r="G70" s="41">
        <v>55700</v>
      </c>
      <c r="H70" s="41">
        <v>0</v>
      </c>
      <c r="I70" s="50">
        <f t="shared" si="1"/>
        <v>55700</v>
      </c>
    </row>
    <row r="71" spans="1:9" x14ac:dyDescent="0.25">
      <c r="A71" s="49">
        <v>70</v>
      </c>
      <c r="B71" s="10" t="s">
        <v>334</v>
      </c>
      <c r="C71" s="10" t="s">
        <v>957</v>
      </c>
      <c r="D71" s="10" t="s">
        <v>342</v>
      </c>
      <c r="E71" s="41">
        <v>12700</v>
      </c>
      <c r="F71" s="41">
        <v>12700</v>
      </c>
      <c r="G71" s="41">
        <v>10800</v>
      </c>
      <c r="H71" s="41">
        <v>0</v>
      </c>
      <c r="I71" s="50">
        <f t="shared" si="1"/>
        <v>10800</v>
      </c>
    </row>
    <row r="72" spans="1:9" x14ac:dyDescent="0.25">
      <c r="A72" s="49">
        <v>71</v>
      </c>
      <c r="B72" s="10" t="s">
        <v>351</v>
      </c>
      <c r="C72" s="10" t="s">
        <v>958</v>
      </c>
      <c r="D72" s="10" t="s">
        <v>342</v>
      </c>
      <c r="E72" s="41">
        <v>30000</v>
      </c>
      <c r="F72" s="41">
        <v>30000</v>
      </c>
      <c r="G72" s="41">
        <v>24000</v>
      </c>
      <c r="H72" s="41">
        <v>0</v>
      </c>
      <c r="I72" s="50">
        <f t="shared" si="1"/>
        <v>24000</v>
      </c>
    </row>
    <row r="73" spans="1:9" x14ac:dyDescent="0.25">
      <c r="A73" s="49">
        <v>72</v>
      </c>
      <c r="B73" s="10" t="s">
        <v>353</v>
      </c>
      <c r="C73" s="10" t="s">
        <v>959</v>
      </c>
      <c r="D73" s="10" t="s">
        <v>342</v>
      </c>
      <c r="E73" s="41">
        <v>11500</v>
      </c>
      <c r="F73" s="41">
        <v>11500</v>
      </c>
      <c r="G73" s="41">
        <v>9800</v>
      </c>
      <c r="H73" s="41">
        <v>0</v>
      </c>
      <c r="I73" s="50">
        <f t="shared" si="1"/>
        <v>9800</v>
      </c>
    </row>
    <row r="74" spans="1:9" ht="30" x14ac:dyDescent="0.25">
      <c r="A74" s="49">
        <v>73</v>
      </c>
      <c r="B74" s="10" t="s">
        <v>960</v>
      </c>
      <c r="C74" s="10" t="s">
        <v>961</v>
      </c>
      <c r="D74" s="10" t="s">
        <v>929</v>
      </c>
      <c r="E74" s="41">
        <v>21000</v>
      </c>
      <c r="F74" s="41">
        <v>21000</v>
      </c>
      <c r="G74" s="41">
        <v>17900</v>
      </c>
      <c r="H74" s="41">
        <v>0</v>
      </c>
      <c r="I74" s="50">
        <f t="shared" si="1"/>
        <v>17900</v>
      </c>
    </row>
    <row r="75" spans="1:9" ht="30" x14ac:dyDescent="0.25">
      <c r="A75" s="49">
        <v>74</v>
      </c>
      <c r="B75" s="10" t="s">
        <v>359</v>
      </c>
      <c r="C75" s="10" t="s">
        <v>962</v>
      </c>
      <c r="D75" s="10" t="s">
        <v>963</v>
      </c>
      <c r="E75" s="41">
        <v>240000</v>
      </c>
      <c r="F75" s="41">
        <v>180000</v>
      </c>
      <c r="G75" s="41">
        <v>144000</v>
      </c>
      <c r="H75" s="41">
        <v>0</v>
      </c>
      <c r="I75" s="50">
        <f t="shared" si="1"/>
        <v>144000</v>
      </c>
    </row>
    <row r="76" spans="1:9" x14ac:dyDescent="0.25">
      <c r="A76" s="49">
        <v>75</v>
      </c>
      <c r="B76" s="10" t="s">
        <v>359</v>
      </c>
      <c r="C76" s="10" t="s">
        <v>964</v>
      </c>
      <c r="D76" s="10" t="s">
        <v>269</v>
      </c>
      <c r="E76" s="41">
        <v>150000</v>
      </c>
      <c r="F76" s="41">
        <v>150000</v>
      </c>
      <c r="G76" s="41">
        <v>120000</v>
      </c>
      <c r="H76" s="41">
        <v>0</v>
      </c>
      <c r="I76" s="50">
        <f t="shared" si="1"/>
        <v>120000</v>
      </c>
    </row>
    <row r="77" spans="1:9" ht="45" x14ac:dyDescent="0.25">
      <c r="A77" s="49">
        <v>76</v>
      </c>
      <c r="B77" s="10" t="s">
        <v>359</v>
      </c>
      <c r="C77" s="10" t="s">
        <v>965</v>
      </c>
      <c r="D77" s="10" t="s">
        <v>966</v>
      </c>
      <c r="E77" s="41">
        <v>140000</v>
      </c>
      <c r="F77" s="41">
        <v>140000</v>
      </c>
      <c r="G77" s="41">
        <v>112000</v>
      </c>
      <c r="H77" s="41">
        <v>0</v>
      </c>
      <c r="I77" s="50">
        <f t="shared" si="1"/>
        <v>112000</v>
      </c>
    </row>
    <row r="78" spans="1:9" x14ac:dyDescent="0.25">
      <c r="A78" s="49">
        <v>77</v>
      </c>
      <c r="B78" s="10" t="s">
        <v>359</v>
      </c>
      <c r="C78" s="10" t="s">
        <v>967</v>
      </c>
      <c r="D78" s="10" t="s">
        <v>342</v>
      </c>
      <c r="E78" s="41">
        <v>50000</v>
      </c>
      <c r="F78" s="41">
        <v>50000</v>
      </c>
      <c r="G78" s="41">
        <v>40000</v>
      </c>
      <c r="H78" s="41">
        <v>0</v>
      </c>
      <c r="I78" s="50">
        <f t="shared" si="1"/>
        <v>40000</v>
      </c>
    </row>
    <row r="79" spans="1:9" x14ac:dyDescent="0.25">
      <c r="A79" s="49">
        <v>78</v>
      </c>
      <c r="B79" s="10" t="s">
        <v>388</v>
      </c>
      <c r="C79" s="10" t="s">
        <v>968</v>
      </c>
      <c r="D79" s="10" t="s">
        <v>929</v>
      </c>
      <c r="E79" s="41">
        <v>32300.000000000004</v>
      </c>
      <c r="F79" s="41">
        <v>32300.000000000004</v>
      </c>
      <c r="G79" s="41">
        <v>27500</v>
      </c>
      <c r="H79" s="41">
        <v>0</v>
      </c>
      <c r="I79" s="50">
        <f t="shared" si="1"/>
        <v>27500</v>
      </c>
    </row>
    <row r="80" spans="1:9" ht="30" x14ac:dyDescent="0.25">
      <c r="A80" s="49">
        <v>79</v>
      </c>
      <c r="B80" s="10" t="s">
        <v>781</v>
      </c>
      <c r="C80" s="10" t="s">
        <v>969</v>
      </c>
      <c r="D80" s="10" t="s">
        <v>970</v>
      </c>
      <c r="E80" s="41">
        <v>27500</v>
      </c>
      <c r="F80" s="41">
        <v>27500</v>
      </c>
      <c r="G80" s="41">
        <v>22000</v>
      </c>
      <c r="H80" s="41">
        <v>0</v>
      </c>
      <c r="I80" s="50">
        <f t="shared" si="1"/>
        <v>22000</v>
      </c>
    </row>
    <row r="81" spans="1:9" ht="30" x14ac:dyDescent="0.25">
      <c r="A81" s="49">
        <v>80</v>
      </c>
      <c r="B81" s="10" t="s">
        <v>420</v>
      </c>
      <c r="C81" s="10" t="s">
        <v>971</v>
      </c>
      <c r="D81" s="10" t="s">
        <v>972</v>
      </c>
      <c r="E81" s="41">
        <v>224800</v>
      </c>
      <c r="F81" s="41">
        <v>204800</v>
      </c>
      <c r="G81" s="41">
        <v>174100</v>
      </c>
      <c r="H81" s="41">
        <v>0</v>
      </c>
      <c r="I81" s="50">
        <f t="shared" si="1"/>
        <v>174100</v>
      </c>
    </row>
    <row r="82" spans="1:9" x14ac:dyDescent="0.25">
      <c r="A82" s="49">
        <v>81</v>
      </c>
      <c r="B82" s="10" t="s">
        <v>420</v>
      </c>
      <c r="C82" s="10" t="s">
        <v>973</v>
      </c>
      <c r="D82" s="10" t="s">
        <v>342</v>
      </c>
      <c r="E82" s="41">
        <v>10500</v>
      </c>
      <c r="F82" s="41">
        <v>10500</v>
      </c>
      <c r="G82" s="41">
        <v>8900</v>
      </c>
      <c r="H82" s="41">
        <v>0</v>
      </c>
      <c r="I82" s="50">
        <f t="shared" si="1"/>
        <v>8900</v>
      </c>
    </row>
    <row r="83" spans="1:9" ht="30" x14ac:dyDescent="0.25">
      <c r="A83" s="49">
        <v>82</v>
      </c>
      <c r="B83" s="10" t="s">
        <v>420</v>
      </c>
      <c r="C83" s="10" t="s">
        <v>974</v>
      </c>
      <c r="D83" s="10" t="s">
        <v>975</v>
      </c>
      <c r="E83" s="41">
        <v>195800</v>
      </c>
      <c r="F83" s="41">
        <v>195800</v>
      </c>
      <c r="G83" s="41">
        <v>166400</v>
      </c>
      <c r="H83" s="41">
        <v>0</v>
      </c>
      <c r="I83" s="50">
        <f t="shared" si="1"/>
        <v>166400</v>
      </c>
    </row>
    <row r="84" spans="1:9" x14ac:dyDescent="0.25">
      <c r="A84" s="49">
        <v>83</v>
      </c>
      <c r="B84" s="10" t="s">
        <v>420</v>
      </c>
      <c r="C84" s="10" t="s">
        <v>976</v>
      </c>
      <c r="D84" s="10" t="s">
        <v>977</v>
      </c>
      <c r="E84" s="41">
        <v>50000</v>
      </c>
      <c r="F84" s="41">
        <v>50000</v>
      </c>
      <c r="G84" s="41">
        <v>42500</v>
      </c>
      <c r="H84" s="41">
        <v>0</v>
      </c>
      <c r="I84" s="50">
        <f t="shared" si="1"/>
        <v>42500</v>
      </c>
    </row>
    <row r="85" spans="1:9" x14ac:dyDescent="0.25">
      <c r="A85" s="49">
        <v>84</v>
      </c>
      <c r="B85" s="10" t="s">
        <v>420</v>
      </c>
      <c r="C85" s="10" t="s">
        <v>978</v>
      </c>
      <c r="D85" s="10" t="s">
        <v>979</v>
      </c>
      <c r="E85" s="41">
        <v>77500</v>
      </c>
      <c r="F85" s="41">
        <v>77500</v>
      </c>
      <c r="G85" s="41">
        <v>65900</v>
      </c>
      <c r="H85" s="41">
        <v>0</v>
      </c>
      <c r="I85" s="50">
        <f t="shared" si="1"/>
        <v>65900</v>
      </c>
    </row>
    <row r="86" spans="1:9" x14ac:dyDescent="0.25">
      <c r="A86" s="49">
        <v>85</v>
      </c>
      <c r="B86" s="10" t="s">
        <v>420</v>
      </c>
      <c r="C86" s="10" t="s">
        <v>980</v>
      </c>
      <c r="D86" s="10" t="s">
        <v>981</v>
      </c>
      <c r="E86" s="41">
        <v>36700</v>
      </c>
      <c r="F86" s="41">
        <v>36700</v>
      </c>
      <c r="G86" s="41">
        <v>31200</v>
      </c>
      <c r="H86" s="41">
        <v>0</v>
      </c>
      <c r="I86" s="50">
        <f t="shared" si="1"/>
        <v>31200</v>
      </c>
    </row>
    <row r="87" spans="1:9" x14ac:dyDescent="0.25">
      <c r="A87" s="49">
        <v>86</v>
      </c>
      <c r="B87" s="10" t="s">
        <v>447</v>
      </c>
      <c r="C87" s="10" t="s">
        <v>982</v>
      </c>
      <c r="D87" s="10" t="s">
        <v>342</v>
      </c>
      <c r="E87" s="41">
        <v>19000</v>
      </c>
      <c r="F87" s="41">
        <v>19000</v>
      </c>
      <c r="G87" s="41">
        <v>16200</v>
      </c>
      <c r="H87" s="41">
        <v>0</v>
      </c>
      <c r="I87" s="50">
        <f t="shared" si="1"/>
        <v>16200</v>
      </c>
    </row>
    <row r="88" spans="1:9" x14ac:dyDescent="0.25">
      <c r="A88" s="49">
        <v>87</v>
      </c>
      <c r="B88" s="10" t="s">
        <v>450</v>
      </c>
      <c r="C88" s="10" t="s">
        <v>983</v>
      </c>
      <c r="D88" s="10" t="s">
        <v>929</v>
      </c>
      <c r="E88" s="41">
        <v>66000</v>
      </c>
      <c r="F88" s="41">
        <v>66000</v>
      </c>
      <c r="G88" s="41">
        <v>56100</v>
      </c>
      <c r="H88" s="41">
        <v>0</v>
      </c>
      <c r="I88" s="50">
        <f t="shared" si="1"/>
        <v>56100</v>
      </c>
    </row>
    <row r="89" spans="1:9" ht="30" x14ac:dyDescent="0.25">
      <c r="A89" s="49">
        <v>88</v>
      </c>
      <c r="B89" s="10" t="s">
        <v>455</v>
      </c>
      <c r="C89" s="10" t="s">
        <v>984</v>
      </c>
      <c r="D89" s="10" t="s">
        <v>985</v>
      </c>
      <c r="E89" s="41">
        <v>255000</v>
      </c>
      <c r="F89" s="41">
        <v>255000</v>
      </c>
      <c r="G89" s="41">
        <v>204000</v>
      </c>
      <c r="H89" s="41">
        <v>0</v>
      </c>
      <c r="I89" s="50">
        <f t="shared" si="1"/>
        <v>204000</v>
      </c>
    </row>
    <row r="90" spans="1:9" x14ac:dyDescent="0.25">
      <c r="A90" s="49">
        <v>89</v>
      </c>
      <c r="B90" s="10" t="s">
        <v>455</v>
      </c>
      <c r="C90" s="10" t="s">
        <v>986</v>
      </c>
      <c r="D90" s="10" t="s">
        <v>342</v>
      </c>
      <c r="E90" s="41">
        <v>44000</v>
      </c>
      <c r="F90" s="41">
        <v>44000</v>
      </c>
      <c r="G90" s="41">
        <v>35200</v>
      </c>
      <c r="H90" s="41">
        <v>0</v>
      </c>
      <c r="I90" s="50">
        <f t="shared" si="1"/>
        <v>35200</v>
      </c>
    </row>
    <row r="91" spans="1:9" x14ac:dyDescent="0.25">
      <c r="A91" s="49">
        <v>90</v>
      </c>
      <c r="B91" s="10" t="s">
        <v>987</v>
      </c>
      <c r="C91" s="10" t="s">
        <v>988</v>
      </c>
      <c r="D91" s="10" t="s">
        <v>269</v>
      </c>
      <c r="E91" s="41">
        <v>30000</v>
      </c>
      <c r="F91" s="41">
        <v>30000</v>
      </c>
      <c r="G91" s="41">
        <v>25500</v>
      </c>
      <c r="H91" s="41">
        <v>0</v>
      </c>
      <c r="I91" s="50">
        <f t="shared" si="1"/>
        <v>25500</v>
      </c>
    </row>
    <row r="92" spans="1:9" x14ac:dyDescent="0.25">
      <c r="A92" s="49">
        <v>91</v>
      </c>
      <c r="B92" s="10" t="s">
        <v>464</v>
      </c>
      <c r="C92" s="10" t="s">
        <v>989</v>
      </c>
      <c r="D92" s="10" t="s">
        <v>342</v>
      </c>
      <c r="E92" s="41">
        <v>16000</v>
      </c>
      <c r="F92" s="41">
        <v>16000</v>
      </c>
      <c r="G92" s="41">
        <v>12800</v>
      </c>
      <c r="H92" s="41">
        <v>0</v>
      </c>
      <c r="I92" s="50">
        <f t="shared" si="1"/>
        <v>12800</v>
      </c>
    </row>
    <row r="93" spans="1:9" x14ac:dyDescent="0.25">
      <c r="A93" s="49">
        <v>92</v>
      </c>
      <c r="B93" s="10" t="s">
        <v>481</v>
      </c>
      <c r="C93" s="10" t="s">
        <v>990</v>
      </c>
      <c r="D93" s="10" t="s">
        <v>269</v>
      </c>
      <c r="E93" s="41">
        <v>80000</v>
      </c>
      <c r="F93" s="41">
        <v>80000</v>
      </c>
      <c r="G93" s="41">
        <v>64000</v>
      </c>
      <c r="H93" s="41">
        <v>0</v>
      </c>
      <c r="I93" s="50">
        <f t="shared" si="1"/>
        <v>64000</v>
      </c>
    </row>
    <row r="94" spans="1:9" x14ac:dyDescent="0.25">
      <c r="A94" s="49">
        <v>93</v>
      </c>
      <c r="B94" s="10" t="s">
        <v>481</v>
      </c>
      <c r="C94" s="10" t="s">
        <v>991</v>
      </c>
      <c r="D94" s="10" t="s">
        <v>342</v>
      </c>
      <c r="E94" s="41">
        <v>30000</v>
      </c>
      <c r="F94" s="41">
        <v>30000</v>
      </c>
      <c r="G94" s="41">
        <v>24000</v>
      </c>
      <c r="H94" s="41">
        <v>0</v>
      </c>
      <c r="I94" s="50">
        <f t="shared" si="1"/>
        <v>24000</v>
      </c>
    </row>
    <row r="95" spans="1:9" ht="30" x14ac:dyDescent="0.25">
      <c r="A95" s="49">
        <v>94</v>
      </c>
      <c r="B95" s="10" t="s">
        <v>992</v>
      </c>
      <c r="C95" s="10" t="s">
        <v>993</v>
      </c>
      <c r="D95" s="10" t="s">
        <v>994</v>
      </c>
      <c r="E95" s="41">
        <v>225500</v>
      </c>
      <c r="F95" s="41">
        <v>225500</v>
      </c>
      <c r="G95" s="41">
        <v>191700</v>
      </c>
      <c r="H95" s="41">
        <v>0</v>
      </c>
      <c r="I95" s="50">
        <f t="shared" si="1"/>
        <v>191700</v>
      </c>
    </row>
    <row r="96" spans="1:9" ht="30" x14ac:dyDescent="0.25">
      <c r="A96" s="49">
        <v>95</v>
      </c>
      <c r="B96" s="10" t="s">
        <v>489</v>
      </c>
      <c r="C96" s="10" t="s">
        <v>995</v>
      </c>
      <c r="D96" s="10" t="s">
        <v>996</v>
      </c>
      <c r="E96" s="41">
        <v>212300</v>
      </c>
      <c r="F96" s="41">
        <v>212300</v>
      </c>
      <c r="G96" s="41">
        <v>180500</v>
      </c>
      <c r="H96" s="41">
        <v>0</v>
      </c>
      <c r="I96" s="50">
        <f t="shared" si="1"/>
        <v>180500</v>
      </c>
    </row>
    <row r="97" spans="1:9" x14ac:dyDescent="0.25">
      <c r="A97" s="49">
        <v>96</v>
      </c>
      <c r="B97" s="10" t="s">
        <v>489</v>
      </c>
      <c r="C97" s="56" t="s">
        <v>997</v>
      </c>
      <c r="D97" s="10" t="s">
        <v>342</v>
      </c>
      <c r="E97" s="41">
        <v>23800</v>
      </c>
      <c r="F97" s="41">
        <v>23800</v>
      </c>
      <c r="G97" s="41">
        <v>20200</v>
      </c>
      <c r="H97" s="41">
        <v>0</v>
      </c>
      <c r="I97" s="50">
        <f t="shared" si="1"/>
        <v>20200</v>
      </c>
    </row>
    <row r="98" spans="1:9" ht="30" x14ac:dyDescent="0.25">
      <c r="A98" s="49">
        <v>97</v>
      </c>
      <c r="B98" s="10" t="s">
        <v>493</v>
      </c>
      <c r="C98" s="10" t="s">
        <v>998</v>
      </c>
      <c r="D98" s="10" t="s">
        <v>999</v>
      </c>
      <c r="E98" s="41">
        <v>145900</v>
      </c>
      <c r="F98" s="41">
        <v>145900</v>
      </c>
      <c r="G98" s="41">
        <v>117000</v>
      </c>
      <c r="H98" s="41">
        <v>0</v>
      </c>
      <c r="I98" s="50">
        <f t="shared" si="1"/>
        <v>117000</v>
      </c>
    </row>
    <row r="99" spans="1:9" x14ac:dyDescent="0.25">
      <c r="A99" s="49">
        <v>98</v>
      </c>
      <c r="B99" s="10" t="s">
        <v>496</v>
      </c>
      <c r="C99" s="56" t="s">
        <v>1000</v>
      </c>
      <c r="D99" s="10" t="s">
        <v>1001</v>
      </c>
      <c r="E99" s="57">
        <v>44500</v>
      </c>
      <c r="F99" s="57">
        <v>44500</v>
      </c>
      <c r="G99" s="57">
        <v>35600</v>
      </c>
      <c r="H99" s="41">
        <v>0</v>
      </c>
      <c r="I99" s="50">
        <f t="shared" si="1"/>
        <v>35600</v>
      </c>
    </row>
    <row r="100" spans="1:9" x14ac:dyDescent="0.25">
      <c r="A100" s="49">
        <v>99</v>
      </c>
      <c r="B100" s="10" t="s">
        <v>496</v>
      </c>
      <c r="C100" s="10" t="s">
        <v>1002</v>
      </c>
      <c r="D100" s="10" t="s">
        <v>1003</v>
      </c>
      <c r="E100" s="41">
        <v>124200</v>
      </c>
      <c r="F100" s="41">
        <v>122300</v>
      </c>
      <c r="G100" s="41">
        <v>97800</v>
      </c>
      <c r="H100" s="41">
        <v>0</v>
      </c>
      <c r="I100" s="50">
        <f t="shared" si="1"/>
        <v>97800</v>
      </c>
    </row>
    <row r="101" spans="1:9" x14ac:dyDescent="0.25">
      <c r="A101" s="49">
        <v>100</v>
      </c>
      <c r="B101" s="10" t="s">
        <v>496</v>
      </c>
      <c r="C101" s="10" t="s">
        <v>1004</v>
      </c>
      <c r="D101" s="10" t="s">
        <v>929</v>
      </c>
      <c r="E101" s="41">
        <v>36800</v>
      </c>
      <c r="F101" s="41">
        <v>31600.000000000004</v>
      </c>
      <c r="G101" s="41">
        <v>25300</v>
      </c>
      <c r="H101" s="41">
        <v>0</v>
      </c>
      <c r="I101" s="50">
        <f t="shared" si="1"/>
        <v>25300</v>
      </c>
    </row>
    <row r="102" spans="1:9" x14ac:dyDescent="0.25">
      <c r="A102" s="49">
        <v>101</v>
      </c>
      <c r="B102" s="10" t="s">
        <v>509</v>
      </c>
      <c r="C102" s="10" t="s">
        <v>1005</v>
      </c>
      <c r="D102" s="10" t="s">
        <v>342</v>
      </c>
      <c r="E102" s="41">
        <v>30000</v>
      </c>
      <c r="F102" s="41">
        <v>30000</v>
      </c>
      <c r="G102" s="41">
        <v>25500</v>
      </c>
      <c r="H102" s="41">
        <v>0</v>
      </c>
      <c r="I102" s="50">
        <f t="shared" si="1"/>
        <v>25500</v>
      </c>
    </row>
    <row r="103" spans="1:9" x14ac:dyDescent="0.25">
      <c r="A103" s="49">
        <v>102</v>
      </c>
      <c r="B103" s="10" t="s">
        <v>511</v>
      </c>
      <c r="C103" s="10" t="s">
        <v>1006</v>
      </c>
      <c r="D103" s="10" t="s">
        <v>342</v>
      </c>
      <c r="E103" s="41">
        <v>48000</v>
      </c>
      <c r="F103" s="41">
        <v>48000</v>
      </c>
      <c r="G103" s="41">
        <v>38400</v>
      </c>
      <c r="H103" s="41">
        <v>0</v>
      </c>
      <c r="I103" s="50">
        <f t="shared" si="1"/>
        <v>38400</v>
      </c>
    </row>
    <row r="104" spans="1:9" x14ac:dyDescent="0.25">
      <c r="A104" s="49">
        <v>103</v>
      </c>
      <c r="B104" s="10" t="s">
        <v>540</v>
      </c>
      <c r="C104" s="10" t="s">
        <v>1007</v>
      </c>
      <c r="D104" s="10" t="s">
        <v>342</v>
      </c>
      <c r="E104" s="41">
        <v>44200</v>
      </c>
      <c r="F104" s="41">
        <v>42200</v>
      </c>
      <c r="G104" s="41">
        <v>35900</v>
      </c>
      <c r="H104" s="41">
        <v>0</v>
      </c>
      <c r="I104" s="50">
        <f t="shared" si="1"/>
        <v>35900</v>
      </c>
    </row>
    <row r="105" spans="1:9" x14ac:dyDescent="0.25">
      <c r="A105" s="49">
        <v>104</v>
      </c>
      <c r="B105" s="10" t="s">
        <v>1008</v>
      </c>
      <c r="C105" s="10" t="s">
        <v>1009</v>
      </c>
      <c r="D105" s="10" t="s">
        <v>342</v>
      </c>
      <c r="E105" s="41">
        <v>14000</v>
      </c>
      <c r="F105" s="41">
        <v>14000</v>
      </c>
      <c r="G105" s="41">
        <v>11900</v>
      </c>
      <c r="H105" s="41">
        <v>0</v>
      </c>
      <c r="I105" s="50">
        <f t="shared" si="1"/>
        <v>11900</v>
      </c>
    </row>
    <row r="106" spans="1:9" s="58" customFormat="1" x14ac:dyDescent="0.25">
      <c r="D106" s="59" t="s">
        <v>861</v>
      </c>
      <c r="E106" s="60">
        <f>SUM(E2:E105)</f>
        <v>8003600</v>
      </c>
      <c r="F106" s="60">
        <f>SUM(F2:F105)</f>
        <v>7599300</v>
      </c>
      <c r="G106" s="60">
        <f>SUM(G2:G105)</f>
        <v>6302900</v>
      </c>
      <c r="H106" s="60">
        <f>SUM(H2:H105)</f>
        <v>0</v>
      </c>
      <c r="I106" s="61">
        <f>SUM(I2:I105)</f>
        <v>6302900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1"/>
  <sheetViews>
    <sheetView zoomScale="80" zoomScaleNormal="80" workbookViewId="0">
      <pane ySplit="3" topLeftCell="A87" activePane="bottomLeft" state="frozen"/>
      <selection pane="bottomLeft" activeCell="H138" sqref="H138"/>
    </sheetView>
  </sheetViews>
  <sheetFormatPr baseColWidth="10" defaultColWidth="9.28515625" defaultRowHeight="15" x14ac:dyDescent="0.25"/>
  <cols>
    <col min="1" max="1" width="9.28515625" style="5"/>
    <col min="2" max="2" width="22.5703125" style="5" bestFit="1" customWidth="1"/>
    <col min="3" max="3" width="14.7109375" style="5" customWidth="1"/>
    <col min="4" max="4" width="36.28515625" style="27" customWidth="1"/>
    <col min="5" max="9" width="16" style="5" customWidth="1"/>
    <col min="10" max="16384" width="9.28515625" style="5"/>
  </cols>
  <sheetData>
    <row r="1" spans="1:9" x14ac:dyDescent="0.25">
      <c r="A1" s="1" t="s">
        <v>0</v>
      </c>
      <c r="B1" s="6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549</v>
      </c>
      <c r="H1" s="3" t="s">
        <v>550</v>
      </c>
      <c r="I1" s="3" t="s">
        <v>551</v>
      </c>
    </row>
    <row r="2" spans="1:9" x14ac:dyDescent="0.25">
      <c r="A2" s="6"/>
      <c r="B2" s="6"/>
      <c r="C2" s="6"/>
      <c r="D2" s="1"/>
      <c r="E2" s="7"/>
      <c r="F2" s="7"/>
      <c r="G2" s="8"/>
      <c r="H2" s="8"/>
      <c r="I2" s="8"/>
    </row>
    <row r="3" spans="1:9" x14ac:dyDescent="0.25">
      <c r="A3" s="4"/>
      <c r="B3" s="4"/>
      <c r="C3" s="4"/>
      <c r="D3" s="2"/>
      <c r="E3" s="7"/>
      <c r="F3" s="7"/>
      <c r="G3" s="8"/>
      <c r="H3" s="8"/>
      <c r="I3" s="28"/>
    </row>
    <row r="4" spans="1:9" ht="30" x14ac:dyDescent="0.25">
      <c r="A4" s="29">
        <v>1</v>
      </c>
      <c r="B4" s="30" t="s">
        <v>9</v>
      </c>
      <c r="C4" s="30" t="s">
        <v>552</v>
      </c>
      <c r="D4" s="31" t="s">
        <v>553</v>
      </c>
      <c r="E4" s="11">
        <v>2331000</v>
      </c>
      <c r="F4" s="32">
        <v>500300</v>
      </c>
      <c r="G4" s="32">
        <v>25000</v>
      </c>
      <c r="H4" s="32">
        <v>450300</v>
      </c>
      <c r="I4" s="32">
        <f>G4+H4</f>
        <v>475300</v>
      </c>
    </row>
    <row r="5" spans="1:9" ht="45" x14ac:dyDescent="0.25">
      <c r="A5" s="29">
        <v>2</v>
      </c>
      <c r="B5" s="30" t="s">
        <v>12</v>
      </c>
      <c r="C5" s="30" t="s">
        <v>554</v>
      </c>
      <c r="D5" s="31" t="s">
        <v>555</v>
      </c>
      <c r="E5" s="11">
        <v>1139300</v>
      </c>
      <c r="F5" s="32">
        <v>1139300</v>
      </c>
      <c r="G5" s="32">
        <v>57000</v>
      </c>
      <c r="H5" s="32">
        <v>1025400</v>
      </c>
      <c r="I5" s="32">
        <f t="shared" ref="I5:I68" si="0">G5+H5</f>
        <v>1082400</v>
      </c>
    </row>
    <row r="6" spans="1:9" ht="45" x14ac:dyDescent="0.25">
      <c r="A6" s="29">
        <v>3</v>
      </c>
      <c r="B6" s="33" t="s">
        <v>556</v>
      </c>
      <c r="C6" s="34" t="s">
        <v>557</v>
      </c>
      <c r="D6" s="35" t="s">
        <v>558</v>
      </c>
      <c r="E6" s="36">
        <v>1680000</v>
      </c>
      <c r="F6" s="37">
        <v>1680000</v>
      </c>
      <c r="G6" s="37">
        <v>252000</v>
      </c>
      <c r="H6" s="37">
        <v>1260000</v>
      </c>
      <c r="I6" s="32">
        <f t="shared" si="0"/>
        <v>1512000</v>
      </c>
    </row>
    <row r="7" spans="1:9" ht="45" x14ac:dyDescent="0.25">
      <c r="A7" s="29">
        <v>4</v>
      </c>
      <c r="B7" s="30" t="s">
        <v>559</v>
      </c>
      <c r="C7" s="30" t="s">
        <v>560</v>
      </c>
      <c r="D7" s="31" t="s">
        <v>561</v>
      </c>
      <c r="E7" s="11">
        <v>1043299.9999999999</v>
      </c>
      <c r="F7" s="32">
        <v>1043299.9999999999</v>
      </c>
      <c r="G7" s="32">
        <v>52200</v>
      </c>
      <c r="H7" s="32">
        <v>939000</v>
      </c>
      <c r="I7" s="32">
        <f t="shared" si="0"/>
        <v>991200</v>
      </c>
    </row>
    <row r="8" spans="1:9" x14ac:dyDescent="0.25">
      <c r="A8" s="29">
        <v>5</v>
      </c>
      <c r="B8" s="33" t="s">
        <v>22</v>
      </c>
      <c r="C8" s="34" t="s">
        <v>562</v>
      </c>
      <c r="D8" s="35" t="s">
        <v>563</v>
      </c>
      <c r="E8" s="36">
        <v>193600</v>
      </c>
      <c r="F8" s="36">
        <v>193600</v>
      </c>
      <c r="G8" s="36">
        <v>29000</v>
      </c>
      <c r="H8" s="36">
        <v>145200</v>
      </c>
      <c r="I8" s="32">
        <f t="shared" si="0"/>
        <v>174200</v>
      </c>
    </row>
    <row r="9" spans="1:9" ht="45" x14ac:dyDescent="0.25">
      <c r="A9" s="29">
        <v>6</v>
      </c>
      <c r="B9" s="30" t="s">
        <v>564</v>
      </c>
      <c r="C9" s="30" t="s">
        <v>565</v>
      </c>
      <c r="D9" s="31" t="s">
        <v>566</v>
      </c>
      <c r="E9" s="11">
        <v>137500</v>
      </c>
      <c r="F9" s="32">
        <v>70000</v>
      </c>
      <c r="G9" s="32">
        <v>10500</v>
      </c>
      <c r="H9" s="32">
        <v>52500</v>
      </c>
      <c r="I9" s="32">
        <f t="shared" si="0"/>
        <v>63000</v>
      </c>
    </row>
    <row r="10" spans="1:9" ht="60" x14ac:dyDescent="0.25">
      <c r="A10" s="29">
        <v>7</v>
      </c>
      <c r="B10" s="30" t="s">
        <v>567</v>
      </c>
      <c r="C10" s="30" t="s">
        <v>568</v>
      </c>
      <c r="D10" s="31" t="s">
        <v>569</v>
      </c>
      <c r="E10" s="11">
        <v>1823100</v>
      </c>
      <c r="F10" s="32">
        <v>1823100</v>
      </c>
      <c r="G10" s="32">
        <v>273500</v>
      </c>
      <c r="H10" s="32">
        <v>1367300</v>
      </c>
      <c r="I10" s="32">
        <f t="shared" si="0"/>
        <v>1640800</v>
      </c>
    </row>
    <row r="11" spans="1:9" ht="45" x14ac:dyDescent="0.25">
      <c r="A11" s="29">
        <v>8</v>
      </c>
      <c r="B11" s="30" t="s">
        <v>25</v>
      </c>
      <c r="C11" s="30" t="s">
        <v>570</v>
      </c>
      <c r="D11" s="31" t="s">
        <v>571</v>
      </c>
      <c r="E11" s="11">
        <v>585700</v>
      </c>
      <c r="F11" s="32">
        <v>585700</v>
      </c>
      <c r="G11" s="32">
        <v>87900</v>
      </c>
      <c r="H11" s="32">
        <v>439300</v>
      </c>
      <c r="I11" s="32">
        <f t="shared" si="0"/>
        <v>527200</v>
      </c>
    </row>
    <row r="12" spans="1:9" ht="45" x14ac:dyDescent="0.25">
      <c r="A12" s="29">
        <v>9</v>
      </c>
      <c r="B12" s="30" t="s">
        <v>30</v>
      </c>
      <c r="C12" s="30" t="s">
        <v>572</v>
      </c>
      <c r="D12" s="31" t="s">
        <v>573</v>
      </c>
      <c r="E12" s="11">
        <v>159300</v>
      </c>
      <c r="F12" s="32">
        <v>146600</v>
      </c>
      <c r="G12" s="32">
        <v>7300</v>
      </c>
      <c r="H12" s="32">
        <v>131900</v>
      </c>
      <c r="I12" s="32">
        <f t="shared" si="0"/>
        <v>139200</v>
      </c>
    </row>
    <row r="13" spans="1:9" ht="60" x14ac:dyDescent="0.25">
      <c r="A13" s="29">
        <v>10</v>
      </c>
      <c r="B13" s="30" t="s">
        <v>574</v>
      </c>
      <c r="C13" s="30" t="s">
        <v>575</v>
      </c>
      <c r="D13" s="31" t="s">
        <v>576</v>
      </c>
      <c r="E13" s="11">
        <v>672000</v>
      </c>
      <c r="F13" s="32">
        <v>642900</v>
      </c>
      <c r="G13" s="32">
        <v>32100</v>
      </c>
      <c r="H13" s="32">
        <v>578600</v>
      </c>
      <c r="I13" s="32">
        <f t="shared" si="0"/>
        <v>610700</v>
      </c>
    </row>
    <row r="14" spans="1:9" ht="30" x14ac:dyDescent="0.25">
      <c r="A14" s="29">
        <v>11</v>
      </c>
      <c r="B14" s="30" t="s">
        <v>33</v>
      </c>
      <c r="C14" s="30" t="s">
        <v>577</v>
      </c>
      <c r="D14" s="31" t="s">
        <v>578</v>
      </c>
      <c r="E14" s="11">
        <v>652700</v>
      </c>
      <c r="F14" s="32">
        <v>652700</v>
      </c>
      <c r="G14" s="32">
        <v>32600</v>
      </c>
      <c r="H14" s="32">
        <v>587400</v>
      </c>
      <c r="I14" s="32">
        <f t="shared" si="0"/>
        <v>620000</v>
      </c>
    </row>
    <row r="15" spans="1:9" ht="30" x14ac:dyDescent="0.25">
      <c r="A15" s="29">
        <v>12</v>
      </c>
      <c r="B15" s="30" t="s">
        <v>579</v>
      </c>
      <c r="C15" s="30" t="s">
        <v>580</v>
      </c>
      <c r="D15" s="31" t="s">
        <v>581</v>
      </c>
      <c r="E15" s="11">
        <v>409000</v>
      </c>
      <c r="F15" s="32">
        <v>409000</v>
      </c>
      <c r="G15" s="32">
        <v>20500</v>
      </c>
      <c r="H15" s="32">
        <v>368100</v>
      </c>
      <c r="I15" s="32">
        <f t="shared" si="0"/>
        <v>388600</v>
      </c>
    </row>
    <row r="16" spans="1:9" ht="30" x14ac:dyDescent="0.25">
      <c r="A16" s="29">
        <v>13</v>
      </c>
      <c r="B16" s="30" t="s">
        <v>579</v>
      </c>
      <c r="C16" s="30" t="s">
        <v>582</v>
      </c>
      <c r="D16" s="31" t="s">
        <v>583</v>
      </c>
      <c r="E16" s="11">
        <v>274400</v>
      </c>
      <c r="F16" s="32">
        <v>274400</v>
      </c>
      <c r="G16" s="32">
        <v>13700</v>
      </c>
      <c r="H16" s="32">
        <v>247000</v>
      </c>
      <c r="I16" s="32">
        <f t="shared" si="0"/>
        <v>260700</v>
      </c>
    </row>
    <row r="17" spans="1:9" ht="75" x14ac:dyDescent="0.25">
      <c r="A17" s="29">
        <v>14</v>
      </c>
      <c r="B17" s="33" t="s">
        <v>36</v>
      </c>
      <c r="C17" s="38" t="s">
        <v>584</v>
      </c>
      <c r="D17" s="35" t="s">
        <v>585</v>
      </c>
      <c r="E17" s="36">
        <v>180000</v>
      </c>
      <c r="F17" s="36">
        <v>180000</v>
      </c>
      <c r="G17" s="36">
        <v>27000</v>
      </c>
      <c r="H17" s="36">
        <v>135000</v>
      </c>
      <c r="I17" s="32">
        <f t="shared" si="0"/>
        <v>162000</v>
      </c>
    </row>
    <row r="18" spans="1:9" ht="60" x14ac:dyDescent="0.25">
      <c r="A18" s="29">
        <v>15</v>
      </c>
      <c r="B18" s="30" t="s">
        <v>43</v>
      </c>
      <c r="C18" s="30" t="s">
        <v>586</v>
      </c>
      <c r="D18" s="31" t="s">
        <v>587</v>
      </c>
      <c r="E18" s="11">
        <v>2192300</v>
      </c>
      <c r="F18" s="32">
        <v>2192300</v>
      </c>
      <c r="G18" s="32">
        <v>109600</v>
      </c>
      <c r="H18" s="32">
        <v>1973100</v>
      </c>
      <c r="I18" s="32">
        <f t="shared" si="0"/>
        <v>2082700</v>
      </c>
    </row>
    <row r="19" spans="1:9" ht="60" x14ac:dyDescent="0.25">
      <c r="A19" s="29">
        <v>16</v>
      </c>
      <c r="B19" s="30" t="s">
        <v>43</v>
      </c>
      <c r="C19" s="30" t="s">
        <v>588</v>
      </c>
      <c r="D19" s="31" t="s">
        <v>589</v>
      </c>
      <c r="E19" s="11">
        <v>115000</v>
      </c>
      <c r="F19" s="32">
        <v>115000</v>
      </c>
      <c r="G19" s="32">
        <v>5800</v>
      </c>
      <c r="H19" s="32">
        <v>103500</v>
      </c>
      <c r="I19" s="32">
        <f t="shared" si="0"/>
        <v>109300</v>
      </c>
    </row>
    <row r="20" spans="1:9" ht="45" x14ac:dyDescent="0.25">
      <c r="A20" s="29">
        <v>17</v>
      </c>
      <c r="B20" s="30" t="s">
        <v>47</v>
      </c>
      <c r="C20" s="30" t="s">
        <v>590</v>
      </c>
      <c r="D20" s="31" t="s">
        <v>591</v>
      </c>
      <c r="E20" s="11">
        <v>262200</v>
      </c>
      <c r="F20" s="32">
        <v>260200</v>
      </c>
      <c r="G20" s="32">
        <v>39000</v>
      </c>
      <c r="H20" s="32">
        <v>195200</v>
      </c>
      <c r="I20" s="32">
        <f t="shared" si="0"/>
        <v>234200</v>
      </c>
    </row>
    <row r="21" spans="1:9" ht="60" x14ac:dyDescent="0.25">
      <c r="A21" s="29">
        <v>18</v>
      </c>
      <c r="B21" s="30" t="s">
        <v>47</v>
      </c>
      <c r="C21" s="30" t="s">
        <v>592</v>
      </c>
      <c r="D21" s="31" t="s">
        <v>593</v>
      </c>
      <c r="E21" s="11">
        <v>10180</v>
      </c>
      <c r="F21" s="32">
        <v>97800</v>
      </c>
      <c r="G21" s="32">
        <v>14700</v>
      </c>
      <c r="H21" s="32">
        <v>73400</v>
      </c>
      <c r="I21" s="32">
        <f t="shared" si="0"/>
        <v>88100</v>
      </c>
    </row>
    <row r="22" spans="1:9" ht="45" x14ac:dyDescent="0.25">
      <c r="A22" s="29">
        <v>19</v>
      </c>
      <c r="B22" s="30" t="s">
        <v>51</v>
      </c>
      <c r="C22" s="30" t="s">
        <v>594</v>
      </c>
      <c r="D22" s="31" t="s">
        <v>595</v>
      </c>
      <c r="E22" s="11">
        <v>4198800</v>
      </c>
      <c r="F22" s="32">
        <v>4198800</v>
      </c>
      <c r="G22" s="32">
        <v>209900</v>
      </c>
      <c r="H22" s="32">
        <v>3778900</v>
      </c>
      <c r="I22" s="32">
        <f t="shared" si="0"/>
        <v>3988800</v>
      </c>
    </row>
    <row r="23" spans="1:9" ht="45" x14ac:dyDescent="0.25">
      <c r="A23" s="29">
        <v>20</v>
      </c>
      <c r="B23" s="33" t="s">
        <v>58</v>
      </c>
      <c r="C23" s="34" t="s">
        <v>596</v>
      </c>
      <c r="D23" s="35" t="s">
        <v>597</v>
      </c>
      <c r="E23" s="36">
        <v>1630000</v>
      </c>
      <c r="F23" s="36">
        <v>1381300</v>
      </c>
      <c r="G23" s="36">
        <v>207200</v>
      </c>
      <c r="H23" s="36">
        <v>1036000</v>
      </c>
      <c r="I23" s="32">
        <f t="shared" si="0"/>
        <v>1243200</v>
      </c>
    </row>
    <row r="24" spans="1:9" ht="60" x14ac:dyDescent="0.25">
      <c r="A24" s="29">
        <v>21</v>
      </c>
      <c r="B24" s="39" t="s">
        <v>58</v>
      </c>
      <c r="C24" s="39" t="s">
        <v>598</v>
      </c>
      <c r="D24" s="40" t="s">
        <v>599</v>
      </c>
      <c r="E24" s="41">
        <v>9938000</v>
      </c>
      <c r="F24" s="42">
        <v>9938000</v>
      </c>
      <c r="G24" s="42">
        <v>1490700</v>
      </c>
      <c r="H24" s="42">
        <v>7453500</v>
      </c>
      <c r="I24" s="32">
        <f t="shared" si="0"/>
        <v>8944200</v>
      </c>
    </row>
    <row r="25" spans="1:9" ht="45" x14ac:dyDescent="0.25">
      <c r="A25" s="29">
        <v>22</v>
      </c>
      <c r="B25" s="30" t="s">
        <v>60</v>
      </c>
      <c r="C25" s="30" t="s">
        <v>600</v>
      </c>
      <c r="D25" s="31" t="s">
        <v>601</v>
      </c>
      <c r="E25" s="11">
        <v>45000</v>
      </c>
      <c r="F25" s="32">
        <v>42240</v>
      </c>
      <c r="G25" s="32">
        <v>6300</v>
      </c>
      <c r="H25" s="32">
        <v>31700</v>
      </c>
      <c r="I25" s="32">
        <f t="shared" si="0"/>
        <v>38000</v>
      </c>
    </row>
    <row r="26" spans="1:9" ht="30" x14ac:dyDescent="0.25">
      <c r="A26" s="29">
        <v>23</v>
      </c>
      <c r="B26" s="34" t="s">
        <v>60</v>
      </c>
      <c r="C26" s="34" t="s">
        <v>602</v>
      </c>
      <c r="D26" s="43" t="s">
        <v>603</v>
      </c>
      <c r="E26" s="36">
        <v>94600</v>
      </c>
      <c r="F26" s="37">
        <v>94600</v>
      </c>
      <c r="G26" s="37">
        <v>14200</v>
      </c>
      <c r="H26" s="37">
        <v>71000</v>
      </c>
      <c r="I26" s="32">
        <f t="shared" si="0"/>
        <v>85200</v>
      </c>
    </row>
    <row r="27" spans="1:9" ht="30" x14ac:dyDescent="0.25">
      <c r="A27" s="29">
        <v>24</v>
      </c>
      <c r="B27" s="34" t="s">
        <v>60</v>
      </c>
      <c r="C27" s="34" t="s">
        <v>604</v>
      </c>
      <c r="D27" s="43" t="s">
        <v>605</v>
      </c>
      <c r="E27" s="36">
        <v>99000</v>
      </c>
      <c r="F27" s="37">
        <v>99000</v>
      </c>
      <c r="G27" s="37">
        <v>14900</v>
      </c>
      <c r="H27" s="37">
        <v>74300</v>
      </c>
      <c r="I27" s="32">
        <f t="shared" si="0"/>
        <v>89200</v>
      </c>
    </row>
    <row r="28" spans="1:9" ht="60" x14ac:dyDescent="0.25">
      <c r="A28" s="29">
        <v>25</v>
      </c>
      <c r="B28" s="30" t="s">
        <v>63</v>
      </c>
      <c r="C28" s="30" t="s">
        <v>606</v>
      </c>
      <c r="D28" s="31" t="s">
        <v>607</v>
      </c>
      <c r="E28" s="11">
        <v>1022999.9999999999</v>
      </c>
      <c r="F28" s="32">
        <v>1022999.9999999999</v>
      </c>
      <c r="G28" s="32">
        <v>51200</v>
      </c>
      <c r="H28" s="32">
        <v>920700</v>
      </c>
      <c r="I28" s="32">
        <f t="shared" si="0"/>
        <v>971900</v>
      </c>
    </row>
    <row r="29" spans="1:9" ht="30" x14ac:dyDescent="0.25">
      <c r="A29" s="29">
        <v>26</v>
      </c>
      <c r="B29" s="30" t="s">
        <v>63</v>
      </c>
      <c r="C29" s="30" t="s">
        <v>608</v>
      </c>
      <c r="D29" s="31" t="s">
        <v>609</v>
      </c>
      <c r="E29" s="11">
        <v>5270100</v>
      </c>
      <c r="F29" s="32">
        <v>5270100</v>
      </c>
      <c r="G29" s="32">
        <v>263500</v>
      </c>
      <c r="H29" s="32">
        <v>4743100</v>
      </c>
      <c r="I29" s="32">
        <f t="shared" si="0"/>
        <v>5006600</v>
      </c>
    </row>
    <row r="30" spans="1:9" ht="75" x14ac:dyDescent="0.25">
      <c r="A30" s="29">
        <v>27</v>
      </c>
      <c r="B30" s="39" t="s">
        <v>65</v>
      </c>
      <c r="C30" s="39" t="s">
        <v>610</v>
      </c>
      <c r="D30" s="40" t="s">
        <v>611</v>
      </c>
      <c r="E30" s="41">
        <v>110300</v>
      </c>
      <c r="F30" s="42">
        <v>109000</v>
      </c>
      <c r="G30" s="42">
        <v>16400</v>
      </c>
      <c r="H30" s="42">
        <v>81800</v>
      </c>
      <c r="I30" s="32">
        <f t="shared" si="0"/>
        <v>98200</v>
      </c>
    </row>
    <row r="31" spans="1:9" ht="45" x14ac:dyDescent="0.25">
      <c r="A31" s="29">
        <v>28</v>
      </c>
      <c r="B31" s="30" t="s">
        <v>612</v>
      </c>
      <c r="C31" s="30" t="s">
        <v>613</v>
      </c>
      <c r="D31" s="31" t="s">
        <v>614</v>
      </c>
      <c r="E31" s="11">
        <v>219700</v>
      </c>
      <c r="F31" s="32">
        <v>219700</v>
      </c>
      <c r="G31" s="32">
        <v>11000</v>
      </c>
      <c r="H31" s="32">
        <v>197700</v>
      </c>
      <c r="I31" s="32">
        <f t="shared" si="0"/>
        <v>208700</v>
      </c>
    </row>
    <row r="32" spans="1:9" ht="45" x14ac:dyDescent="0.25">
      <c r="A32" s="29">
        <v>29</v>
      </c>
      <c r="B32" s="30" t="s">
        <v>615</v>
      </c>
      <c r="C32" s="30" t="s">
        <v>616</v>
      </c>
      <c r="D32" s="31" t="s">
        <v>617</v>
      </c>
      <c r="E32" s="11">
        <v>121000</v>
      </c>
      <c r="F32" s="32">
        <v>105600</v>
      </c>
      <c r="G32" s="32">
        <v>5300</v>
      </c>
      <c r="H32" s="32">
        <v>95000</v>
      </c>
      <c r="I32" s="32">
        <f t="shared" si="0"/>
        <v>100300</v>
      </c>
    </row>
    <row r="33" spans="1:9" ht="45" x14ac:dyDescent="0.25">
      <c r="A33" s="29">
        <v>30</v>
      </c>
      <c r="B33" s="30" t="s">
        <v>615</v>
      </c>
      <c r="C33" s="30" t="s">
        <v>618</v>
      </c>
      <c r="D33" s="31" t="s">
        <v>619</v>
      </c>
      <c r="E33" s="11">
        <v>92300</v>
      </c>
      <c r="F33" s="32">
        <v>92300</v>
      </c>
      <c r="G33" s="32">
        <v>4600</v>
      </c>
      <c r="H33" s="32">
        <v>83100</v>
      </c>
      <c r="I33" s="32">
        <f t="shared" si="0"/>
        <v>87700</v>
      </c>
    </row>
    <row r="34" spans="1:9" ht="30" x14ac:dyDescent="0.25">
      <c r="A34" s="29">
        <v>31</v>
      </c>
      <c r="B34" s="33" t="s">
        <v>90</v>
      </c>
      <c r="C34" s="38" t="s">
        <v>620</v>
      </c>
      <c r="D34" s="35" t="s">
        <v>342</v>
      </c>
      <c r="E34" s="36">
        <v>10000</v>
      </c>
      <c r="F34" s="36">
        <v>10000</v>
      </c>
      <c r="G34" s="36">
        <v>8500</v>
      </c>
      <c r="H34" s="36">
        <v>0</v>
      </c>
      <c r="I34" s="32">
        <f t="shared" si="0"/>
        <v>8500</v>
      </c>
    </row>
    <row r="35" spans="1:9" ht="30" x14ac:dyDescent="0.25">
      <c r="A35" s="29">
        <v>32</v>
      </c>
      <c r="B35" s="30" t="s">
        <v>96</v>
      </c>
      <c r="C35" s="30" t="s">
        <v>621</v>
      </c>
      <c r="D35" s="31" t="s">
        <v>622</v>
      </c>
      <c r="E35" s="11">
        <v>558600</v>
      </c>
      <c r="F35" s="32">
        <v>531200</v>
      </c>
      <c r="G35" s="32">
        <v>26600</v>
      </c>
      <c r="H35" s="32">
        <v>478100</v>
      </c>
      <c r="I35" s="32">
        <f t="shared" si="0"/>
        <v>504700</v>
      </c>
    </row>
    <row r="36" spans="1:9" ht="30" x14ac:dyDescent="0.25">
      <c r="A36" s="29">
        <v>33</v>
      </c>
      <c r="B36" s="30" t="s">
        <v>109</v>
      </c>
      <c r="C36" s="30" t="s">
        <v>623</v>
      </c>
      <c r="D36" s="31" t="s">
        <v>624</v>
      </c>
      <c r="E36" s="11">
        <v>60900</v>
      </c>
      <c r="F36" s="32">
        <v>60900</v>
      </c>
      <c r="G36" s="32">
        <v>9100</v>
      </c>
      <c r="H36" s="32">
        <v>45700</v>
      </c>
      <c r="I36" s="32">
        <f t="shared" si="0"/>
        <v>54800</v>
      </c>
    </row>
    <row r="37" spans="1:9" ht="30" x14ac:dyDescent="0.25">
      <c r="A37" s="29">
        <v>34</v>
      </c>
      <c r="B37" s="30" t="s">
        <v>625</v>
      </c>
      <c r="C37" s="30" t="s">
        <v>626</v>
      </c>
      <c r="D37" s="31" t="s">
        <v>627</v>
      </c>
      <c r="E37" s="11">
        <v>359700</v>
      </c>
      <c r="F37" s="32">
        <v>359700</v>
      </c>
      <c r="G37" s="32">
        <v>18000</v>
      </c>
      <c r="H37" s="32">
        <v>323700</v>
      </c>
      <c r="I37" s="32">
        <f t="shared" si="0"/>
        <v>341700</v>
      </c>
    </row>
    <row r="38" spans="1:9" ht="45" x14ac:dyDescent="0.25">
      <c r="A38" s="29">
        <v>35</v>
      </c>
      <c r="B38" s="30" t="s">
        <v>628</v>
      </c>
      <c r="C38" s="30" t="s">
        <v>629</v>
      </c>
      <c r="D38" s="31" t="s">
        <v>630</v>
      </c>
      <c r="E38" s="11">
        <v>873400</v>
      </c>
      <c r="F38" s="32">
        <v>873400</v>
      </c>
      <c r="G38" s="32">
        <v>131000</v>
      </c>
      <c r="H38" s="32">
        <v>655100</v>
      </c>
      <c r="I38" s="32">
        <f t="shared" si="0"/>
        <v>786100</v>
      </c>
    </row>
    <row r="39" spans="1:9" ht="30" x14ac:dyDescent="0.25">
      <c r="A39" s="29">
        <v>36</v>
      </c>
      <c r="B39" s="30" t="s">
        <v>631</v>
      </c>
      <c r="C39" s="30" t="s">
        <v>632</v>
      </c>
      <c r="D39" s="31" t="s">
        <v>633</v>
      </c>
      <c r="E39" s="11">
        <v>1418200</v>
      </c>
      <c r="F39" s="32">
        <v>1418200</v>
      </c>
      <c r="G39" s="32">
        <v>212700</v>
      </c>
      <c r="H39" s="32">
        <v>1063700</v>
      </c>
      <c r="I39" s="32">
        <f t="shared" si="0"/>
        <v>1276400</v>
      </c>
    </row>
    <row r="40" spans="1:9" ht="60" x14ac:dyDescent="0.25">
      <c r="A40" s="29">
        <v>37</v>
      </c>
      <c r="B40" s="30" t="s">
        <v>634</v>
      </c>
      <c r="C40" s="30" t="s">
        <v>635</v>
      </c>
      <c r="D40" s="31" t="s">
        <v>636</v>
      </c>
      <c r="E40" s="11">
        <v>2126100</v>
      </c>
      <c r="F40" s="32">
        <v>2126100</v>
      </c>
      <c r="G40" s="32">
        <v>106300</v>
      </c>
      <c r="H40" s="32">
        <v>1913500</v>
      </c>
      <c r="I40" s="32">
        <f t="shared" si="0"/>
        <v>2019800</v>
      </c>
    </row>
    <row r="41" spans="1:9" ht="45" x14ac:dyDescent="0.25">
      <c r="A41" s="29">
        <v>38</v>
      </c>
      <c r="B41" s="30" t="s">
        <v>133</v>
      </c>
      <c r="C41" s="30" t="s">
        <v>637</v>
      </c>
      <c r="D41" s="31" t="s">
        <v>638</v>
      </c>
      <c r="E41" s="11">
        <v>251700</v>
      </c>
      <c r="F41" s="32">
        <v>251700</v>
      </c>
      <c r="G41" s="32">
        <v>12600</v>
      </c>
      <c r="H41" s="32">
        <v>226500</v>
      </c>
      <c r="I41" s="32">
        <f t="shared" si="0"/>
        <v>239100</v>
      </c>
    </row>
    <row r="42" spans="1:9" ht="60" x14ac:dyDescent="0.25">
      <c r="A42" s="29">
        <v>39</v>
      </c>
      <c r="B42" s="30" t="s">
        <v>133</v>
      </c>
      <c r="C42" s="30" t="s">
        <v>639</v>
      </c>
      <c r="D42" s="40" t="s">
        <v>640</v>
      </c>
      <c r="E42" s="11">
        <v>284100</v>
      </c>
      <c r="F42" s="32">
        <v>284100</v>
      </c>
      <c r="G42" s="32">
        <v>14200</v>
      </c>
      <c r="H42" s="32">
        <v>255700</v>
      </c>
      <c r="I42" s="32">
        <f t="shared" si="0"/>
        <v>269900</v>
      </c>
    </row>
    <row r="43" spans="1:9" x14ac:dyDescent="0.25">
      <c r="A43" s="29">
        <v>40</v>
      </c>
      <c r="B43" s="30" t="s">
        <v>133</v>
      </c>
      <c r="C43" s="30" t="s">
        <v>641</v>
      </c>
      <c r="D43" s="31" t="s">
        <v>642</v>
      </c>
      <c r="E43" s="11">
        <v>25300</v>
      </c>
      <c r="F43" s="32">
        <v>25300</v>
      </c>
      <c r="G43" s="32">
        <v>1300</v>
      </c>
      <c r="H43" s="32">
        <v>22800</v>
      </c>
      <c r="I43" s="32">
        <f t="shared" si="0"/>
        <v>24100</v>
      </c>
    </row>
    <row r="44" spans="1:9" ht="60" x14ac:dyDescent="0.25">
      <c r="A44" s="29">
        <v>41</v>
      </c>
      <c r="B44" s="30" t="s">
        <v>643</v>
      </c>
      <c r="C44" s="30" t="s">
        <v>644</v>
      </c>
      <c r="D44" s="31" t="s">
        <v>645</v>
      </c>
      <c r="E44" s="11">
        <v>209400</v>
      </c>
      <c r="F44" s="32">
        <v>209400</v>
      </c>
      <c r="G44" s="32">
        <v>31400</v>
      </c>
      <c r="H44" s="32">
        <v>157100</v>
      </c>
      <c r="I44" s="32">
        <f t="shared" si="0"/>
        <v>188500</v>
      </c>
    </row>
    <row r="45" spans="1:9" ht="45" x14ac:dyDescent="0.25">
      <c r="A45" s="29">
        <v>42</v>
      </c>
      <c r="B45" s="30" t="s">
        <v>646</v>
      </c>
      <c r="C45" s="30" t="s">
        <v>647</v>
      </c>
      <c r="D45" s="31" t="s">
        <v>648</v>
      </c>
      <c r="E45" s="11">
        <v>330000</v>
      </c>
      <c r="F45" s="32">
        <v>330000</v>
      </c>
      <c r="G45" s="32">
        <v>16500</v>
      </c>
      <c r="H45" s="32">
        <v>297000</v>
      </c>
      <c r="I45" s="32">
        <f t="shared" si="0"/>
        <v>313500</v>
      </c>
    </row>
    <row r="46" spans="1:9" ht="45" x14ac:dyDescent="0.25">
      <c r="A46" s="29">
        <v>43</v>
      </c>
      <c r="B46" s="30" t="s">
        <v>649</v>
      </c>
      <c r="C46" s="30" t="s">
        <v>650</v>
      </c>
      <c r="D46" s="31" t="s">
        <v>651</v>
      </c>
      <c r="E46" s="11">
        <v>247000</v>
      </c>
      <c r="F46" s="32">
        <v>247000</v>
      </c>
      <c r="G46" s="32">
        <v>12400</v>
      </c>
      <c r="H46" s="32">
        <v>222300</v>
      </c>
      <c r="I46" s="32">
        <f t="shared" si="0"/>
        <v>234700</v>
      </c>
    </row>
    <row r="47" spans="1:9" ht="75" x14ac:dyDescent="0.25">
      <c r="A47" s="29">
        <v>44</v>
      </c>
      <c r="B47" s="30" t="s">
        <v>147</v>
      </c>
      <c r="C47" s="30" t="s">
        <v>652</v>
      </c>
      <c r="D47" s="31" t="s">
        <v>653</v>
      </c>
      <c r="E47" s="11">
        <v>1665100</v>
      </c>
      <c r="F47" s="32">
        <v>1665100</v>
      </c>
      <c r="G47" s="32">
        <v>83300</v>
      </c>
      <c r="H47" s="32">
        <v>1498600</v>
      </c>
      <c r="I47" s="32">
        <f t="shared" si="0"/>
        <v>1581900</v>
      </c>
    </row>
    <row r="48" spans="1:9" x14ac:dyDescent="0.25">
      <c r="A48" s="29">
        <v>45</v>
      </c>
      <c r="B48" s="33" t="s">
        <v>654</v>
      </c>
      <c r="C48" s="34" t="s">
        <v>655</v>
      </c>
      <c r="D48" s="35" t="s">
        <v>656</v>
      </c>
      <c r="E48" s="36">
        <v>8500</v>
      </c>
      <c r="F48" s="36">
        <v>8500</v>
      </c>
      <c r="G48" s="36">
        <v>6800</v>
      </c>
      <c r="H48" s="36">
        <v>0</v>
      </c>
      <c r="I48" s="32">
        <f t="shared" si="0"/>
        <v>6800</v>
      </c>
    </row>
    <row r="49" spans="1:9" ht="30" x14ac:dyDescent="0.25">
      <c r="A49" s="29">
        <v>46</v>
      </c>
      <c r="B49" s="30" t="s">
        <v>150</v>
      </c>
      <c r="C49" s="30" t="s">
        <v>657</v>
      </c>
      <c r="D49" s="31" t="s">
        <v>658</v>
      </c>
      <c r="E49" s="11">
        <v>23500</v>
      </c>
      <c r="F49" s="32">
        <v>10500</v>
      </c>
      <c r="G49" s="32">
        <v>500</v>
      </c>
      <c r="H49" s="32">
        <v>9500</v>
      </c>
      <c r="I49" s="32">
        <f t="shared" si="0"/>
        <v>10000</v>
      </c>
    </row>
    <row r="50" spans="1:9" ht="45" x14ac:dyDescent="0.25">
      <c r="A50" s="29">
        <v>47</v>
      </c>
      <c r="B50" s="33" t="s">
        <v>160</v>
      </c>
      <c r="C50" s="34" t="s">
        <v>161</v>
      </c>
      <c r="D50" s="35" t="s">
        <v>162</v>
      </c>
      <c r="E50" s="36">
        <v>720400</v>
      </c>
      <c r="F50" s="36">
        <v>698400</v>
      </c>
      <c r="G50" s="36">
        <v>104800</v>
      </c>
      <c r="H50" s="36">
        <v>523800</v>
      </c>
      <c r="I50" s="32">
        <f t="shared" si="0"/>
        <v>628600</v>
      </c>
    </row>
    <row r="51" spans="1:9" x14ac:dyDescent="0.25">
      <c r="A51" s="29">
        <v>48</v>
      </c>
      <c r="B51" s="33" t="s">
        <v>163</v>
      </c>
      <c r="C51" s="34" t="s">
        <v>659</v>
      </c>
      <c r="D51" s="35" t="s">
        <v>656</v>
      </c>
      <c r="E51" s="36">
        <v>26400</v>
      </c>
      <c r="F51" s="36">
        <v>26400</v>
      </c>
      <c r="G51" s="36">
        <v>21100</v>
      </c>
      <c r="H51" s="36">
        <v>0</v>
      </c>
      <c r="I51" s="32">
        <f t="shared" si="0"/>
        <v>21100</v>
      </c>
    </row>
    <row r="52" spans="1:9" x14ac:dyDescent="0.25">
      <c r="A52" s="29">
        <v>49</v>
      </c>
      <c r="B52" s="33" t="s">
        <v>163</v>
      </c>
      <c r="C52" s="34" t="s">
        <v>660</v>
      </c>
      <c r="D52" s="35" t="s">
        <v>269</v>
      </c>
      <c r="E52" s="36">
        <v>80000</v>
      </c>
      <c r="F52" s="36">
        <v>80000</v>
      </c>
      <c r="G52" s="36">
        <v>64000</v>
      </c>
      <c r="H52" s="36">
        <v>0</v>
      </c>
      <c r="I52" s="32">
        <f t="shared" si="0"/>
        <v>64000</v>
      </c>
    </row>
    <row r="53" spans="1:9" ht="45" x14ac:dyDescent="0.25">
      <c r="A53" s="29">
        <v>50</v>
      </c>
      <c r="B53" s="30" t="s">
        <v>661</v>
      </c>
      <c r="C53" s="30" t="s">
        <v>662</v>
      </c>
      <c r="D53" s="31" t="s">
        <v>663</v>
      </c>
      <c r="E53" s="11">
        <v>1325500</v>
      </c>
      <c r="F53" s="32">
        <v>1325500</v>
      </c>
      <c r="G53" s="32">
        <v>66300</v>
      </c>
      <c r="H53" s="32">
        <v>1193000</v>
      </c>
      <c r="I53" s="32">
        <f t="shared" si="0"/>
        <v>1259300</v>
      </c>
    </row>
    <row r="54" spans="1:9" ht="30" x14ac:dyDescent="0.25">
      <c r="A54" s="29">
        <v>51</v>
      </c>
      <c r="B54" s="30" t="s">
        <v>172</v>
      </c>
      <c r="C54" s="30" t="s">
        <v>664</v>
      </c>
      <c r="D54" s="31" t="s">
        <v>665</v>
      </c>
      <c r="E54" s="11">
        <v>1200200</v>
      </c>
      <c r="F54" s="32">
        <v>902600</v>
      </c>
      <c r="G54" s="32">
        <v>45100</v>
      </c>
      <c r="H54" s="32">
        <v>812300</v>
      </c>
      <c r="I54" s="32">
        <f t="shared" si="0"/>
        <v>857400</v>
      </c>
    </row>
    <row r="55" spans="1:9" ht="30" x14ac:dyDescent="0.25">
      <c r="A55" s="29">
        <v>52</v>
      </c>
      <c r="B55" s="30" t="s">
        <v>666</v>
      </c>
      <c r="C55" s="30" t="s">
        <v>667</v>
      </c>
      <c r="D55" s="31" t="s">
        <v>668</v>
      </c>
      <c r="E55" s="11">
        <v>177100</v>
      </c>
      <c r="F55" s="32">
        <v>177100</v>
      </c>
      <c r="G55" s="32">
        <v>8900</v>
      </c>
      <c r="H55" s="32">
        <v>159400</v>
      </c>
      <c r="I55" s="32">
        <f t="shared" si="0"/>
        <v>168300</v>
      </c>
    </row>
    <row r="56" spans="1:9" ht="45" x14ac:dyDescent="0.25">
      <c r="A56" s="29">
        <v>53</v>
      </c>
      <c r="B56" s="30" t="s">
        <v>666</v>
      </c>
      <c r="C56" s="30" t="s">
        <v>669</v>
      </c>
      <c r="D56" s="31" t="s">
        <v>670</v>
      </c>
      <c r="E56" s="11">
        <v>2834300</v>
      </c>
      <c r="F56" s="32">
        <v>2834300</v>
      </c>
      <c r="G56" s="32">
        <v>141700</v>
      </c>
      <c r="H56" s="32">
        <v>2550900</v>
      </c>
      <c r="I56" s="32">
        <f t="shared" si="0"/>
        <v>2692600</v>
      </c>
    </row>
    <row r="57" spans="1:9" ht="30" x14ac:dyDescent="0.25">
      <c r="A57" s="29">
        <v>54</v>
      </c>
      <c r="B57" s="30" t="s">
        <v>671</v>
      </c>
      <c r="C57" s="30" t="s">
        <v>672</v>
      </c>
      <c r="D57" s="31" t="s">
        <v>673</v>
      </c>
      <c r="E57" s="11">
        <v>94100</v>
      </c>
      <c r="F57" s="32">
        <v>94100</v>
      </c>
      <c r="G57" s="32">
        <v>4700</v>
      </c>
      <c r="H57" s="32">
        <v>84700</v>
      </c>
      <c r="I57" s="32">
        <f t="shared" si="0"/>
        <v>89400</v>
      </c>
    </row>
    <row r="58" spans="1:9" ht="60" x14ac:dyDescent="0.25">
      <c r="A58" s="29">
        <v>55</v>
      </c>
      <c r="B58" s="30" t="s">
        <v>189</v>
      </c>
      <c r="C58" s="30" t="s">
        <v>674</v>
      </c>
      <c r="D58" s="31" t="s">
        <v>675</v>
      </c>
      <c r="E58" s="11">
        <v>110000</v>
      </c>
      <c r="F58" s="32">
        <v>110000</v>
      </c>
      <c r="G58" s="32">
        <v>5500</v>
      </c>
      <c r="H58" s="32">
        <v>99000</v>
      </c>
      <c r="I58" s="32">
        <f t="shared" si="0"/>
        <v>104500</v>
      </c>
    </row>
    <row r="59" spans="1:9" ht="60" x14ac:dyDescent="0.25">
      <c r="A59" s="29">
        <v>56</v>
      </c>
      <c r="B59" s="30" t="s">
        <v>676</v>
      </c>
      <c r="C59" s="30" t="s">
        <v>677</v>
      </c>
      <c r="D59" s="31" t="s">
        <v>678</v>
      </c>
      <c r="E59" s="11">
        <v>1120400</v>
      </c>
      <c r="F59" s="32">
        <v>1120400</v>
      </c>
      <c r="G59" s="32">
        <v>56000</v>
      </c>
      <c r="H59" s="32">
        <v>1008400</v>
      </c>
      <c r="I59" s="32">
        <f t="shared" si="0"/>
        <v>1064400</v>
      </c>
    </row>
    <row r="60" spans="1:9" ht="45" x14ac:dyDescent="0.25">
      <c r="A60" s="29">
        <v>57</v>
      </c>
      <c r="B60" s="30" t="s">
        <v>676</v>
      </c>
      <c r="C60" s="30" t="s">
        <v>679</v>
      </c>
      <c r="D60" s="31" t="s">
        <v>680</v>
      </c>
      <c r="E60" s="11">
        <v>246600</v>
      </c>
      <c r="F60" s="32">
        <v>246600</v>
      </c>
      <c r="G60" s="32">
        <v>12300</v>
      </c>
      <c r="H60" s="32">
        <v>221900</v>
      </c>
      <c r="I60" s="32">
        <f t="shared" si="0"/>
        <v>234200</v>
      </c>
    </row>
    <row r="61" spans="1:9" ht="30" x14ac:dyDescent="0.25">
      <c r="A61" s="29">
        <v>58</v>
      </c>
      <c r="B61" s="30" t="s">
        <v>222</v>
      </c>
      <c r="C61" s="30" t="s">
        <v>681</v>
      </c>
      <c r="D61" s="31" t="s">
        <v>682</v>
      </c>
      <c r="E61" s="11">
        <v>103400</v>
      </c>
      <c r="F61" s="32">
        <v>103400</v>
      </c>
      <c r="G61" s="32">
        <v>5200</v>
      </c>
      <c r="H61" s="32">
        <v>93100</v>
      </c>
      <c r="I61" s="32">
        <f t="shared" si="0"/>
        <v>98300</v>
      </c>
    </row>
    <row r="62" spans="1:9" ht="30" x14ac:dyDescent="0.25">
      <c r="A62" s="29">
        <v>59</v>
      </c>
      <c r="B62" s="30" t="s">
        <v>222</v>
      </c>
      <c r="C62" s="30" t="s">
        <v>683</v>
      </c>
      <c r="D62" s="31" t="s">
        <v>684</v>
      </c>
      <c r="E62" s="11">
        <v>68200</v>
      </c>
      <c r="F62" s="32">
        <v>68200</v>
      </c>
      <c r="G62" s="32">
        <v>3400</v>
      </c>
      <c r="H62" s="32">
        <v>61400</v>
      </c>
      <c r="I62" s="32">
        <f t="shared" si="0"/>
        <v>64800</v>
      </c>
    </row>
    <row r="63" spans="1:9" ht="30" x14ac:dyDescent="0.25">
      <c r="A63" s="29">
        <v>60</v>
      </c>
      <c r="B63" s="30" t="s">
        <v>236</v>
      </c>
      <c r="C63" s="30" t="s">
        <v>685</v>
      </c>
      <c r="D63" s="31" t="s">
        <v>686</v>
      </c>
      <c r="E63" s="11">
        <v>683000</v>
      </c>
      <c r="F63" s="32">
        <v>619300</v>
      </c>
      <c r="G63" s="32">
        <v>31000</v>
      </c>
      <c r="H63" s="32">
        <v>557400</v>
      </c>
      <c r="I63" s="32">
        <f t="shared" si="0"/>
        <v>588400</v>
      </c>
    </row>
    <row r="64" spans="1:9" ht="30" x14ac:dyDescent="0.25">
      <c r="A64" s="29">
        <v>61</v>
      </c>
      <c r="B64" s="30" t="s">
        <v>243</v>
      </c>
      <c r="C64" s="30" t="s">
        <v>687</v>
      </c>
      <c r="D64" s="31" t="s">
        <v>688</v>
      </c>
      <c r="E64" s="11">
        <v>825900</v>
      </c>
      <c r="F64" s="32">
        <v>825900</v>
      </c>
      <c r="G64" s="32">
        <v>41300</v>
      </c>
      <c r="H64" s="32">
        <v>743300</v>
      </c>
      <c r="I64" s="32">
        <f t="shared" si="0"/>
        <v>784600</v>
      </c>
    </row>
    <row r="65" spans="1:9" ht="30" x14ac:dyDescent="0.25">
      <c r="A65" s="29">
        <v>62</v>
      </c>
      <c r="B65" s="33" t="s">
        <v>689</v>
      </c>
      <c r="C65" s="34" t="s">
        <v>690</v>
      </c>
      <c r="D65" s="35" t="s">
        <v>691</v>
      </c>
      <c r="E65" s="36">
        <v>406500</v>
      </c>
      <c r="F65" s="36">
        <v>405500</v>
      </c>
      <c r="G65" s="36">
        <v>20300</v>
      </c>
      <c r="H65" s="36">
        <v>365000</v>
      </c>
      <c r="I65" s="32">
        <f t="shared" si="0"/>
        <v>385300</v>
      </c>
    </row>
    <row r="66" spans="1:9" ht="45" x14ac:dyDescent="0.25">
      <c r="A66" s="29">
        <v>63</v>
      </c>
      <c r="B66" s="33" t="s">
        <v>692</v>
      </c>
      <c r="C66" s="34" t="s">
        <v>693</v>
      </c>
      <c r="D66" s="35" t="s">
        <v>694</v>
      </c>
      <c r="E66" s="36">
        <v>1137000</v>
      </c>
      <c r="F66" s="36">
        <v>1137000</v>
      </c>
      <c r="G66" s="36">
        <v>56900</v>
      </c>
      <c r="H66" s="36">
        <v>1023300</v>
      </c>
      <c r="I66" s="32">
        <f t="shared" si="0"/>
        <v>1080200</v>
      </c>
    </row>
    <row r="67" spans="1:9" ht="45" x14ac:dyDescent="0.25">
      <c r="A67" s="29">
        <v>64</v>
      </c>
      <c r="B67" s="30" t="s">
        <v>253</v>
      </c>
      <c r="C67" s="30" t="s">
        <v>695</v>
      </c>
      <c r="D67" s="31" t="s">
        <v>696</v>
      </c>
      <c r="E67" s="11">
        <v>500000</v>
      </c>
      <c r="F67" s="32">
        <v>500000</v>
      </c>
      <c r="G67" s="32">
        <v>75000</v>
      </c>
      <c r="H67" s="32">
        <v>375000</v>
      </c>
      <c r="I67" s="32">
        <f t="shared" si="0"/>
        <v>450000</v>
      </c>
    </row>
    <row r="68" spans="1:9" ht="45" x14ac:dyDescent="0.25">
      <c r="A68" s="29">
        <v>65</v>
      </c>
      <c r="B68" s="30" t="s">
        <v>253</v>
      </c>
      <c r="C68" s="30" t="s">
        <v>697</v>
      </c>
      <c r="D68" s="31" t="s">
        <v>698</v>
      </c>
      <c r="E68" s="11">
        <v>989000</v>
      </c>
      <c r="F68" s="32">
        <v>989000</v>
      </c>
      <c r="G68" s="32">
        <v>148400</v>
      </c>
      <c r="H68" s="32">
        <v>741800</v>
      </c>
      <c r="I68" s="32">
        <f t="shared" si="0"/>
        <v>890200</v>
      </c>
    </row>
    <row r="69" spans="1:9" ht="45" x14ac:dyDescent="0.25">
      <c r="A69" s="29">
        <v>66</v>
      </c>
      <c r="B69" s="30" t="s">
        <v>253</v>
      </c>
      <c r="C69" s="30" t="s">
        <v>699</v>
      </c>
      <c r="D69" s="31" t="s">
        <v>700</v>
      </c>
      <c r="E69" s="11">
        <v>453000</v>
      </c>
      <c r="F69" s="32">
        <v>453000</v>
      </c>
      <c r="G69" s="32">
        <v>68000</v>
      </c>
      <c r="H69" s="32">
        <v>339800</v>
      </c>
      <c r="I69" s="32">
        <f t="shared" ref="I69:I132" si="1">G69+H69</f>
        <v>407800</v>
      </c>
    </row>
    <row r="70" spans="1:9" ht="45" x14ac:dyDescent="0.25">
      <c r="A70" s="29">
        <v>67</v>
      </c>
      <c r="B70" s="30" t="s">
        <v>253</v>
      </c>
      <c r="C70" s="30" t="s">
        <v>701</v>
      </c>
      <c r="D70" s="31" t="s">
        <v>702</v>
      </c>
      <c r="E70" s="11">
        <v>535000</v>
      </c>
      <c r="F70" s="32">
        <v>535000</v>
      </c>
      <c r="G70" s="32">
        <v>80300</v>
      </c>
      <c r="H70" s="32">
        <v>401300</v>
      </c>
      <c r="I70" s="32">
        <f t="shared" si="1"/>
        <v>481600</v>
      </c>
    </row>
    <row r="71" spans="1:9" s="18" customFormat="1" ht="30" x14ac:dyDescent="0.25">
      <c r="A71" s="29">
        <v>68</v>
      </c>
      <c r="B71" s="30" t="s">
        <v>263</v>
      </c>
      <c r="C71" s="30" t="s">
        <v>703</v>
      </c>
      <c r="D71" s="31" t="s">
        <v>704</v>
      </c>
      <c r="E71" s="11">
        <v>427700</v>
      </c>
      <c r="F71" s="32">
        <v>427700</v>
      </c>
      <c r="G71" s="32">
        <v>64200</v>
      </c>
      <c r="H71" s="32">
        <v>320800</v>
      </c>
      <c r="I71" s="32">
        <f t="shared" si="1"/>
        <v>385000</v>
      </c>
    </row>
    <row r="72" spans="1:9" ht="30" x14ac:dyDescent="0.25">
      <c r="A72" s="29">
        <v>69</v>
      </c>
      <c r="B72" s="30" t="s">
        <v>263</v>
      </c>
      <c r="C72" s="30" t="s">
        <v>705</v>
      </c>
      <c r="D72" s="31" t="s">
        <v>706</v>
      </c>
      <c r="E72" s="11">
        <v>1557100</v>
      </c>
      <c r="F72" s="32">
        <v>1557100</v>
      </c>
      <c r="G72" s="32">
        <v>233600</v>
      </c>
      <c r="H72" s="32">
        <v>1167800</v>
      </c>
      <c r="I72" s="32">
        <f t="shared" si="1"/>
        <v>1401400</v>
      </c>
    </row>
    <row r="73" spans="1:9" ht="45" x14ac:dyDescent="0.25">
      <c r="A73" s="29">
        <v>70</v>
      </c>
      <c r="B73" s="33" t="s">
        <v>263</v>
      </c>
      <c r="C73" s="34" t="s">
        <v>707</v>
      </c>
      <c r="D73" s="35" t="s">
        <v>708</v>
      </c>
      <c r="E73" s="36">
        <v>425200</v>
      </c>
      <c r="F73" s="36">
        <v>425000</v>
      </c>
      <c r="G73" s="36">
        <v>63800</v>
      </c>
      <c r="H73" s="36">
        <v>318800</v>
      </c>
      <c r="I73" s="32">
        <f t="shared" si="1"/>
        <v>382600</v>
      </c>
    </row>
    <row r="74" spans="1:9" ht="60" x14ac:dyDescent="0.25">
      <c r="A74" s="29">
        <v>71</v>
      </c>
      <c r="B74" s="33" t="s">
        <v>263</v>
      </c>
      <c r="C74" s="34" t="s">
        <v>709</v>
      </c>
      <c r="D74" s="35" t="s">
        <v>710</v>
      </c>
      <c r="E74" s="36">
        <v>36600</v>
      </c>
      <c r="F74" s="36">
        <v>36600</v>
      </c>
      <c r="G74" s="36">
        <v>29300</v>
      </c>
      <c r="H74" s="36">
        <v>0</v>
      </c>
      <c r="I74" s="32">
        <f t="shared" si="1"/>
        <v>29300</v>
      </c>
    </row>
    <row r="75" spans="1:9" ht="75" x14ac:dyDescent="0.25">
      <c r="A75" s="29">
        <v>72</v>
      </c>
      <c r="B75" s="30" t="s">
        <v>282</v>
      </c>
      <c r="C75" s="30" t="s">
        <v>711</v>
      </c>
      <c r="D75" s="31" t="s">
        <v>712</v>
      </c>
      <c r="E75" s="11">
        <v>3065300</v>
      </c>
      <c r="F75" s="32">
        <v>3065300</v>
      </c>
      <c r="G75" s="32">
        <v>153300</v>
      </c>
      <c r="H75" s="32">
        <v>2758800</v>
      </c>
      <c r="I75" s="32">
        <f t="shared" si="1"/>
        <v>2912100</v>
      </c>
    </row>
    <row r="76" spans="1:9" ht="30" x14ac:dyDescent="0.25">
      <c r="A76" s="29">
        <v>73</v>
      </c>
      <c r="B76" s="30" t="s">
        <v>295</v>
      </c>
      <c r="C76" s="30" t="s">
        <v>713</v>
      </c>
      <c r="D76" s="31" t="s">
        <v>714</v>
      </c>
      <c r="E76" s="11">
        <v>333700</v>
      </c>
      <c r="F76" s="32">
        <v>333700</v>
      </c>
      <c r="G76" s="32">
        <v>50100</v>
      </c>
      <c r="H76" s="32">
        <v>250300</v>
      </c>
      <c r="I76" s="32">
        <f t="shared" si="1"/>
        <v>300400</v>
      </c>
    </row>
    <row r="77" spans="1:9" ht="45" x14ac:dyDescent="0.25">
      <c r="A77" s="29">
        <v>74</v>
      </c>
      <c r="B77" s="30" t="s">
        <v>295</v>
      </c>
      <c r="C77" s="30" t="s">
        <v>715</v>
      </c>
      <c r="D77" s="31" t="s">
        <v>716</v>
      </c>
      <c r="E77" s="11">
        <v>88000</v>
      </c>
      <c r="F77" s="32">
        <v>88000</v>
      </c>
      <c r="G77" s="32">
        <v>13200</v>
      </c>
      <c r="H77" s="32">
        <v>66000</v>
      </c>
      <c r="I77" s="32">
        <f t="shared" si="1"/>
        <v>79200</v>
      </c>
    </row>
    <row r="78" spans="1:9" ht="45" x14ac:dyDescent="0.25">
      <c r="A78" s="29">
        <v>75</v>
      </c>
      <c r="B78" s="30" t="s">
        <v>299</v>
      </c>
      <c r="C78" s="30" t="s">
        <v>717</v>
      </c>
      <c r="D78" s="31" t="s">
        <v>718</v>
      </c>
      <c r="E78" s="11">
        <v>407000</v>
      </c>
      <c r="F78" s="32">
        <v>407000</v>
      </c>
      <c r="G78" s="32">
        <v>61100</v>
      </c>
      <c r="H78" s="32">
        <v>305300</v>
      </c>
      <c r="I78" s="32">
        <f t="shared" si="1"/>
        <v>366400</v>
      </c>
    </row>
    <row r="79" spans="1:9" ht="60" x14ac:dyDescent="0.25">
      <c r="A79" s="29">
        <v>76</v>
      </c>
      <c r="B79" s="30" t="s">
        <v>303</v>
      </c>
      <c r="C79" s="30" t="s">
        <v>719</v>
      </c>
      <c r="D79" s="31" t="s">
        <v>720</v>
      </c>
      <c r="E79" s="11">
        <v>732300</v>
      </c>
      <c r="F79" s="32">
        <v>732300</v>
      </c>
      <c r="G79" s="32">
        <v>36600</v>
      </c>
      <c r="H79" s="32">
        <v>659100</v>
      </c>
      <c r="I79" s="32">
        <f t="shared" si="1"/>
        <v>695700</v>
      </c>
    </row>
    <row r="80" spans="1:9" ht="30" x14ac:dyDescent="0.25">
      <c r="A80" s="29">
        <v>77</v>
      </c>
      <c r="B80" s="30" t="s">
        <v>303</v>
      </c>
      <c r="C80" s="30" t="s">
        <v>721</v>
      </c>
      <c r="D80" s="31" t="s">
        <v>722</v>
      </c>
      <c r="E80" s="11">
        <v>433000</v>
      </c>
      <c r="F80" s="32">
        <v>433000</v>
      </c>
      <c r="G80" s="32">
        <v>21700</v>
      </c>
      <c r="H80" s="32">
        <v>389700</v>
      </c>
      <c r="I80" s="32">
        <f t="shared" si="1"/>
        <v>411400</v>
      </c>
    </row>
    <row r="81" spans="1:9" ht="45" x14ac:dyDescent="0.25">
      <c r="A81" s="29">
        <v>78</v>
      </c>
      <c r="B81" s="30" t="s">
        <v>305</v>
      </c>
      <c r="C81" s="30" t="s">
        <v>723</v>
      </c>
      <c r="D81" s="31" t="s">
        <v>724</v>
      </c>
      <c r="E81" s="11">
        <v>1175000</v>
      </c>
      <c r="F81" s="32">
        <v>1175000</v>
      </c>
      <c r="G81" s="32">
        <v>58800</v>
      </c>
      <c r="H81" s="32">
        <v>1057500</v>
      </c>
      <c r="I81" s="32">
        <f t="shared" si="1"/>
        <v>1116300</v>
      </c>
    </row>
    <row r="82" spans="1:9" ht="30" x14ac:dyDescent="0.25">
      <c r="A82" s="29">
        <v>79</v>
      </c>
      <c r="B82" s="30" t="s">
        <v>305</v>
      </c>
      <c r="C82" s="30" t="s">
        <v>725</v>
      </c>
      <c r="D82" s="31" t="s">
        <v>726</v>
      </c>
      <c r="E82" s="11">
        <v>145200</v>
      </c>
      <c r="F82" s="32">
        <v>145200</v>
      </c>
      <c r="G82" s="32">
        <v>7300</v>
      </c>
      <c r="H82" s="32">
        <v>130700</v>
      </c>
      <c r="I82" s="32">
        <f t="shared" si="1"/>
        <v>138000</v>
      </c>
    </row>
    <row r="83" spans="1:9" ht="45" x14ac:dyDescent="0.25">
      <c r="A83" s="29">
        <v>80</v>
      </c>
      <c r="B83" s="30" t="s">
        <v>309</v>
      </c>
      <c r="C83" s="30" t="s">
        <v>727</v>
      </c>
      <c r="D83" s="31" t="s">
        <v>728</v>
      </c>
      <c r="E83" s="11">
        <v>878000</v>
      </c>
      <c r="F83" s="32">
        <v>878000</v>
      </c>
      <c r="G83" s="32">
        <v>131700</v>
      </c>
      <c r="H83" s="32">
        <v>658500</v>
      </c>
      <c r="I83" s="32">
        <f t="shared" si="1"/>
        <v>790200</v>
      </c>
    </row>
    <row r="84" spans="1:9" ht="60" x14ac:dyDescent="0.25">
      <c r="A84" s="29">
        <v>81</v>
      </c>
      <c r="B84" s="30" t="s">
        <v>309</v>
      </c>
      <c r="C84" s="30" t="s">
        <v>729</v>
      </c>
      <c r="D84" s="31" t="s">
        <v>730</v>
      </c>
      <c r="E84" s="11">
        <v>276000</v>
      </c>
      <c r="F84" s="32">
        <v>276000</v>
      </c>
      <c r="G84" s="32">
        <v>41400</v>
      </c>
      <c r="H84" s="32">
        <v>207000</v>
      </c>
      <c r="I84" s="32">
        <f t="shared" si="1"/>
        <v>248400</v>
      </c>
    </row>
    <row r="85" spans="1:9" ht="45" x14ac:dyDescent="0.25">
      <c r="A85" s="29">
        <v>82</v>
      </c>
      <c r="B85" s="30" t="s">
        <v>309</v>
      </c>
      <c r="C85" s="30" t="s">
        <v>731</v>
      </c>
      <c r="D85" s="31" t="s">
        <v>732</v>
      </c>
      <c r="E85" s="11">
        <v>1287000</v>
      </c>
      <c r="F85" s="32">
        <v>1287000</v>
      </c>
      <c r="G85" s="32">
        <v>193100</v>
      </c>
      <c r="H85" s="32">
        <v>965300</v>
      </c>
      <c r="I85" s="32">
        <f t="shared" si="1"/>
        <v>1158400</v>
      </c>
    </row>
    <row r="86" spans="1:9" ht="60" x14ac:dyDescent="0.25">
      <c r="A86" s="29">
        <v>83</v>
      </c>
      <c r="B86" s="30" t="s">
        <v>309</v>
      </c>
      <c r="C86" s="30" t="s">
        <v>733</v>
      </c>
      <c r="D86" s="31" t="s">
        <v>734</v>
      </c>
      <c r="E86" s="11">
        <v>572000</v>
      </c>
      <c r="F86" s="32">
        <v>572000</v>
      </c>
      <c r="G86" s="32">
        <v>85800</v>
      </c>
      <c r="H86" s="32">
        <v>429000</v>
      </c>
      <c r="I86" s="32">
        <f t="shared" si="1"/>
        <v>514800</v>
      </c>
    </row>
    <row r="87" spans="1:9" ht="45" x14ac:dyDescent="0.25">
      <c r="A87" s="29">
        <v>84</v>
      </c>
      <c r="B87" s="30" t="s">
        <v>315</v>
      </c>
      <c r="C87" s="30" t="s">
        <v>735</v>
      </c>
      <c r="D87" s="31" t="s">
        <v>736</v>
      </c>
      <c r="E87" s="11">
        <v>57200</v>
      </c>
      <c r="F87" s="32">
        <v>57200</v>
      </c>
      <c r="G87" s="32">
        <v>2900</v>
      </c>
      <c r="H87" s="32">
        <v>51500</v>
      </c>
      <c r="I87" s="32">
        <f t="shared" si="1"/>
        <v>54400</v>
      </c>
    </row>
    <row r="88" spans="1:9" ht="60" x14ac:dyDescent="0.25">
      <c r="A88" s="29">
        <v>85</v>
      </c>
      <c r="B88" s="34" t="s">
        <v>318</v>
      </c>
      <c r="C88" s="34" t="s">
        <v>737</v>
      </c>
      <c r="D88" s="43" t="s">
        <v>738</v>
      </c>
      <c r="E88" s="36">
        <v>836000</v>
      </c>
      <c r="F88" s="37">
        <v>836000</v>
      </c>
      <c r="G88" s="37">
        <v>125400</v>
      </c>
      <c r="H88" s="37">
        <v>627000</v>
      </c>
      <c r="I88" s="32">
        <f t="shared" si="1"/>
        <v>752400</v>
      </c>
    </row>
    <row r="89" spans="1:9" ht="30" x14ac:dyDescent="0.25">
      <c r="A89" s="29">
        <v>86</v>
      </c>
      <c r="B89" s="33" t="s">
        <v>739</v>
      </c>
      <c r="C89" s="38" t="s">
        <v>740</v>
      </c>
      <c r="D89" s="35" t="s">
        <v>342</v>
      </c>
      <c r="E89" s="36">
        <v>7000</v>
      </c>
      <c r="F89" s="36">
        <v>7000</v>
      </c>
      <c r="G89" s="36">
        <v>5600</v>
      </c>
      <c r="H89" s="36">
        <v>0</v>
      </c>
      <c r="I89" s="32">
        <f t="shared" si="1"/>
        <v>5600</v>
      </c>
    </row>
    <row r="90" spans="1:9" ht="45" x14ac:dyDescent="0.25">
      <c r="A90" s="29">
        <v>87</v>
      </c>
      <c r="B90" s="30" t="s">
        <v>328</v>
      </c>
      <c r="C90" s="30" t="s">
        <v>741</v>
      </c>
      <c r="D90" s="40" t="s">
        <v>742</v>
      </c>
      <c r="E90" s="11">
        <v>33000</v>
      </c>
      <c r="F90" s="32">
        <v>33000</v>
      </c>
      <c r="G90" s="32">
        <v>5000</v>
      </c>
      <c r="H90" s="32">
        <v>24800</v>
      </c>
      <c r="I90" s="32">
        <f t="shared" si="1"/>
        <v>29800</v>
      </c>
    </row>
    <row r="91" spans="1:9" ht="60" x14ac:dyDescent="0.25">
      <c r="A91" s="29">
        <v>88</v>
      </c>
      <c r="B91" s="30" t="s">
        <v>328</v>
      </c>
      <c r="C91" s="30" t="s">
        <v>743</v>
      </c>
      <c r="D91" s="31" t="s">
        <v>744</v>
      </c>
      <c r="E91" s="11">
        <v>380000</v>
      </c>
      <c r="F91" s="32">
        <v>374000</v>
      </c>
      <c r="G91" s="32">
        <v>56100</v>
      </c>
      <c r="H91" s="32">
        <v>280500</v>
      </c>
      <c r="I91" s="32">
        <f t="shared" si="1"/>
        <v>336600</v>
      </c>
    </row>
    <row r="92" spans="1:9" ht="60" x14ac:dyDescent="0.25">
      <c r="A92" s="29">
        <v>89</v>
      </c>
      <c r="B92" s="30" t="s">
        <v>745</v>
      </c>
      <c r="C92" s="30" t="s">
        <v>746</v>
      </c>
      <c r="D92" s="31" t="s">
        <v>747</v>
      </c>
      <c r="E92" s="11">
        <v>1756000</v>
      </c>
      <c r="F92" s="32">
        <v>1606000</v>
      </c>
      <c r="G92" s="32">
        <v>240900</v>
      </c>
      <c r="H92" s="32">
        <v>1204500</v>
      </c>
      <c r="I92" s="32">
        <f t="shared" si="1"/>
        <v>1445400</v>
      </c>
    </row>
    <row r="93" spans="1:9" ht="60" x14ac:dyDescent="0.25">
      <c r="A93" s="29">
        <v>90</v>
      </c>
      <c r="B93" s="30" t="s">
        <v>331</v>
      </c>
      <c r="C93" s="30" t="s">
        <v>748</v>
      </c>
      <c r="D93" s="31" t="s">
        <v>749</v>
      </c>
      <c r="E93" s="11">
        <v>330000</v>
      </c>
      <c r="F93" s="32">
        <v>330000</v>
      </c>
      <c r="G93" s="32">
        <v>49500</v>
      </c>
      <c r="H93" s="32">
        <v>247500</v>
      </c>
      <c r="I93" s="32">
        <f t="shared" si="1"/>
        <v>297000</v>
      </c>
    </row>
    <row r="94" spans="1:9" ht="30" x14ac:dyDescent="0.25">
      <c r="A94" s="29">
        <v>91</v>
      </c>
      <c r="B94" s="30" t="s">
        <v>331</v>
      </c>
      <c r="C94" s="30" t="s">
        <v>750</v>
      </c>
      <c r="D94" s="31" t="s">
        <v>751</v>
      </c>
      <c r="E94" s="11">
        <v>82400</v>
      </c>
      <c r="F94" s="32">
        <v>82400</v>
      </c>
      <c r="G94" s="32">
        <v>12400</v>
      </c>
      <c r="H94" s="32">
        <v>61800</v>
      </c>
      <c r="I94" s="32">
        <f t="shared" si="1"/>
        <v>74200</v>
      </c>
    </row>
    <row r="95" spans="1:9" ht="30" x14ac:dyDescent="0.25">
      <c r="A95" s="29">
        <v>92</v>
      </c>
      <c r="B95" s="30" t="s">
        <v>337</v>
      </c>
      <c r="C95" s="30" t="s">
        <v>752</v>
      </c>
      <c r="D95" s="31" t="s">
        <v>753</v>
      </c>
      <c r="E95" s="11">
        <v>1024400</v>
      </c>
      <c r="F95" s="32">
        <v>1024400</v>
      </c>
      <c r="G95" s="32">
        <v>51200</v>
      </c>
      <c r="H95" s="32">
        <v>922000</v>
      </c>
      <c r="I95" s="32">
        <f t="shared" si="1"/>
        <v>973200</v>
      </c>
    </row>
    <row r="96" spans="1:9" ht="30" x14ac:dyDescent="0.25">
      <c r="A96" s="29">
        <v>93</v>
      </c>
      <c r="B96" s="30" t="s">
        <v>348</v>
      </c>
      <c r="C96" s="30" t="s">
        <v>754</v>
      </c>
      <c r="D96" s="31" t="s">
        <v>755</v>
      </c>
      <c r="E96" s="11">
        <v>134000</v>
      </c>
      <c r="F96" s="32">
        <v>134000</v>
      </c>
      <c r="G96" s="32">
        <v>6700</v>
      </c>
      <c r="H96" s="32">
        <v>120600</v>
      </c>
      <c r="I96" s="32">
        <f t="shared" si="1"/>
        <v>127300</v>
      </c>
    </row>
    <row r="97" spans="1:9" ht="45" x14ac:dyDescent="0.25">
      <c r="A97" s="29">
        <v>94</v>
      </c>
      <c r="B97" s="30" t="s">
        <v>756</v>
      </c>
      <c r="C97" s="30" t="s">
        <v>757</v>
      </c>
      <c r="D97" s="31" t="s">
        <v>758</v>
      </c>
      <c r="E97" s="11">
        <v>247500</v>
      </c>
      <c r="F97" s="32">
        <v>247500</v>
      </c>
      <c r="G97" s="32">
        <v>12400</v>
      </c>
      <c r="H97" s="32">
        <v>222800</v>
      </c>
      <c r="I97" s="32">
        <f t="shared" si="1"/>
        <v>235200</v>
      </c>
    </row>
    <row r="98" spans="1:9" ht="30" x14ac:dyDescent="0.25">
      <c r="A98" s="29">
        <v>95</v>
      </c>
      <c r="B98" s="30" t="s">
        <v>756</v>
      </c>
      <c r="C98" s="30" t="s">
        <v>759</v>
      </c>
      <c r="D98" s="31" t="s">
        <v>760</v>
      </c>
      <c r="E98" s="11">
        <v>550000</v>
      </c>
      <c r="F98" s="32">
        <v>550000</v>
      </c>
      <c r="G98" s="32">
        <v>27500</v>
      </c>
      <c r="H98" s="32">
        <v>495000</v>
      </c>
      <c r="I98" s="32">
        <f t="shared" si="1"/>
        <v>522500</v>
      </c>
    </row>
    <row r="99" spans="1:9" ht="45" x14ac:dyDescent="0.25">
      <c r="A99" s="29">
        <v>96</v>
      </c>
      <c r="B99" s="33" t="s">
        <v>351</v>
      </c>
      <c r="C99" s="34" t="s">
        <v>761</v>
      </c>
      <c r="D99" s="35" t="s">
        <v>762</v>
      </c>
      <c r="E99" s="36">
        <v>70300</v>
      </c>
      <c r="F99" s="36">
        <v>70300</v>
      </c>
      <c r="G99" s="36">
        <v>56200</v>
      </c>
      <c r="H99" s="36">
        <v>0</v>
      </c>
      <c r="I99" s="32">
        <f t="shared" si="1"/>
        <v>56200</v>
      </c>
    </row>
    <row r="100" spans="1:9" ht="45" x14ac:dyDescent="0.25">
      <c r="A100" s="29">
        <v>97</v>
      </c>
      <c r="B100" s="30" t="s">
        <v>359</v>
      </c>
      <c r="C100" s="30" t="s">
        <v>763</v>
      </c>
      <c r="D100" s="31" t="s">
        <v>764</v>
      </c>
      <c r="E100" s="11">
        <v>1137000</v>
      </c>
      <c r="F100" s="32">
        <v>1038000</v>
      </c>
      <c r="G100" s="32">
        <v>155700</v>
      </c>
      <c r="H100" s="32">
        <v>778500</v>
      </c>
      <c r="I100" s="32">
        <f t="shared" si="1"/>
        <v>934200</v>
      </c>
    </row>
    <row r="101" spans="1:9" ht="30" x14ac:dyDescent="0.25">
      <c r="A101" s="29">
        <v>98</v>
      </c>
      <c r="B101" s="30" t="s">
        <v>359</v>
      </c>
      <c r="C101" s="30" t="s">
        <v>765</v>
      </c>
      <c r="D101" s="31" t="s">
        <v>766</v>
      </c>
      <c r="E101" s="11">
        <v>999400</v>
      </c>
      <c r="F101" s="32">
        <v>999400</v>
      </c>
      <c r="G101" s="32">
        <v>149900</v>
      </c>
      <c r="H101" s="32">
        <v>749600</v>
      </c>
      <c r="I101" s="32">
        <f t="shared" si="1"/>
        <v>899500</v>
      </c>
    </row>
    <row r="102" spans="1:9" ht="45" x14ac:dyDescent="0.25">
      <c r="A102" s="29">
        <v>99</v>
      </c>
      <c r="B102" s="30" t="s">
        <v>767</v>
      </c>
      <c r="C102" s="30" t="s">
        <v>768</v>
      </c>
      <c r="D102" s="31" t="s">
        <v>769</v>
      </c>
      <c r="E102" s="11">
        <v>363700</v>
      </c>
      <c r="F102" s="32">
        <v>363700</v>
      </c>
      <c r="G102" s="32">
        <v>54600</v>
      </c>
      <c r="H102" s="32">
        <v>272800</v>
      </c>
      <c r="I102" s="32">
        <f t="shared" si="1"/>
        <v>327400</v>
      </c>
    </row>
    <row r="103" spans="1:9" ht="30" x14ac:dyDescent="0.25">
      <c r="A103" s="29">
        <v>100</v>
      </c>
      <c r="B103" s="30" t="s">
        <v>385</v>
      </c>
      <c r="C103" s="30" t="s">
        <v>770</v>
      </c>
      <c r="D103" s="31" t="s">
        <v>771</v>
      </c>
      <c r="E103" s="11">
        <v>34200</v>
      </c>
      <c r="F103" s="32">
        <v>34200</v>
      </c>
      <c r="G103" s="32">
        <v>5100</v>
      </c>
      <c r="H103" s="32">
        <v>25700</v>
      </c>
      <c r="I103" s="32">
        <f t="shared" si="1"/>
        <v>30800</v>
      </c>
    </row>
    <row r="104" spans="1:9" ht="30" x14ac:dyDescent="0.25">
      <c r="A104" s="29">
        <v>101</v>
      </c>
      <c r="B104" s="33" t="s">
        <v>388</v>
      </c>
      <c r="C104" s="38" t="s">
        <v>772</v>
      </c>
      <c r="D104" s="35" t="s">
        <v>773</v>
      </c>
      <c r="E104" s="36">
        <v>1403000</v>
      </c>
      <c r="F104" s="36">
        <v>1090300</v>
      </c>
      <c r="G104" s="36">
        <v>218100</v>
      </c>
      <c r="H104" s="36">
        <v>817700</v>
      </c>
      <c r="I104" s="32">
        <f t="shared" si="1"/>
        <v>1035800</v>
      </c>
    </row>
    <row r="105" spans="1:9" ht="30" x14ac:dyDescent="0.25">
      <c r="A105" s="29">
        <v>102</v>
      </c>
      <c r="B105" s="30" t="s">
        <v>774</v>
      </c>
      <c r="C105" s="30" t="s">
        <v>775</v>
      </c>
      <c r="D105" s="31" t="s">
        <v>776</v>
      </c>
      <c r="E105" s="11">
        <v>198500</v>
      </c>
      <c r="F105" s="32">
        <v>134000</v>
      </c>
      <c r="G105" s="32">
        <v>20100</v>
      </c>
      <c r="H105" s="32">
        <v>100500</v>
      </c>
      <c r="I105" s="32">
        <f t="shared" si="1"/>
        <v>120600</v>
      </c>
    </row>
    <row r="106" spans="1:9" ht="30" x14ac:dyDescent="0.25">
      <c r="A106" s="29">
        <v>103</v>
      </c>
      <c r="B106" s="30" t="s">
        <v>774</v>
      </c>
      <c r="C106" s="30" t="s">
        <v>777</v>
      </c>
      <c r="D106" s="31" t="s">
        <v>778</v>
      </c>
      <c r="E106" s="11">
        <v>200200</v>
      </c>
      <c r="F106" s="32">
        <v>200000</v>
      </c>
      <c r="G106" s="32">
        <v>30000</v>
      </c>
      <c r="H106" s="32">
        <v>150000</v>
      </c>
      <c r="I106" s="32">
        <f t="shared" si="1"/>
        <v>180000</v>
      </c>
    </row>
    <row r="107" spans="1:9" ht="30" x14ac:dyDescent="0.25">
      <c r="A107" s="29">
        <v>104</v>
      </c>
      <c r="B107" s="30" t="s">
        <v>774</v>
      </c>
      <c r="C107" s="30" t="s">
        <v>779</v>
      </c>
      <c r="D107" s="31" t="s">
        <v>780</v>
      </c>
      <c r="E107" s="11">
        <v>391400</v>
      </c>
      <c r="F107" s="32">
        <v>264400</v>
      </c>
      <c r="G107" s="32">
        <v>39700</v>
      </c>
      <c r="H107" s="32">
        <v>198300</v>
      </c>
      <c r="I107" s="32">
        <f t="shared" si="1"/>
        <v>238000</v>
      </c>
    </row>
    <row r="108" spans="1:9" ht="30" x14ac:dyDescent="0.25">
      <c r="A108" s="29">
        <v>105</v>
      </c>
      <c r="B108" s="30" t="s">
        <v>781</v>
      </c>
      <c r="C108" s="30" t="s">
        <v>782</v>
      </c>
      <c r="D108" s="31" t="s">
        <v>783</v>
      </c>
      <c r="E108" s="11">
        <v>1147000</v>
      </c>
      <c r="F108" s="32">
        <v>1147000</v>
      </c>
      <c r="G108" s="32">
        <v>172100</v>
      </c>
      <c r="H108" s="32">
        <v>860300</v>
      </c>
      <c r="I108" s="32">
        <f t="shared" si="1"/>
        <v>1032400</v>
      </c>
    </row>
    <row r="109" spans="1:9" ht="60" x14ac:dyDescent="0.25">
      <c r="A109" s="29">
        <v>106</v>
      </c>
      <c r="B109" s="30" t="s">
        <v>420</v>
      </c>
      <c r="C109" s="30" t="s">
        <v>784</v>
      </c>
      <c r="D109" s="31" t="s">
        <v>785</v>
      </c>
      <c r="E109" s="11">
        <v>235200</v>
      </c>
      <c r="F109" s="32">
        <v>235200</v>
      </c>
      <c r="G109" s="32">
        <v>11800</v>
      </c>
      <c r="H109" s="32">
        <v>211700</v>
      </c>
      <c r="I109" s="32">
        <f t="shared" si="1"/>
        <v>223500</v>
      </c>
    </row>
    <row r="110" spans="1:9" ht="60" x14ac:dyDescent="0.25">
      <c r="A110" s="29">
        <v>107</v>
      </c>
      <c r="B110" s="30" t="s">
        <v>420</v>
      </c>
      <c r="C110" s="30" t="s">
        <v>786</v>
      </c>
      <c r="D110" s="31" t="s">
        <v>787</v>
      </c>
      <c r="E110" s="11">
        <v>208400</v>
      </c>
      <c r="F110" s="32">
        <v>208400</v>
      </c>
      <c r="G110" s="32">
        <v>10400</v>
      </c>
      <c r="H110" s="32">
        <v>187600</v>
      </c>
      <c r="I110" s="32">
        <f t="shared" si="1"/>
        <v>198000</v>
      </c>
    </row>
    <row r="111" spans="1:9" ht="45" x14ac:dyDescent="0.25">
      <c r="A111" s="29">
        <v>108</v>
      </c>
      <c r="B111" s="30" t="s">
        <v>420</v>
      </c>
      <c r="C111" s="30" t="s">
        <v>788</v>
      </c>
      <c r="D111" s="31" t="s">
        <v>789</v>
      </c>
      <c r="E111" s="11">
        <v>251400</v>
      </c>
      <c r="F111" s="32">
        <v>251400</v>
      </c>
      <c r="G111" s="32">
        <v>12600</v>
      </c>
      <c r="H111" s="32">
        <v>226300</v>
      </c>
      <c r="I111" s="32">
        <f t="shared" si="1"/>
        <v>238900</v>
      </c>
    </row>
    <row r="112" spans="1:9" s="22" customFormat="1" ht="30" x14ac:dyDescent="0.25">
      <c r="A112" s="29">
        <v>109</v>
      </c>
      <c r="B112" s="30" t="s">
        <v>428</v>
      </c>
      <c r="C112" s="30" t="s">
        <v>790</v>
      </c>
      <c r="D112" s="31" t="s">
        <v>791</v>
      </c>
      <c r="E112" s="11">
        <v>1040000</v>
      </c>
      <c r="F112" s="32">
        <v>1020500</v>
      </c>
      <c r="G112" s="32">
        <v>153100</v>
      </c>
      <c r="H112" s="32">
        <v>765400</v>
      </c>
      <c r="I112" s="32">
        <f t="shared" si="1"/>
        <v>918500</v>
      </c>
    </row>
    <row r="113" spans="1:9" s="22" customFormat="1" ht="45" x14ac:dyDescent="0.25">
      <c r="A113" s="29">
        <v>110</v>
      </c>
      <c r="B113" s="30" t="s">
        <v>792</v>
      </c>
      <c r="C113" s="30" t="s">
        <v>793</v>
      </c>
      <c r="D113" s="31" t="s">
        <v>794</v>
      </c>
      <c r="E113" s="11">
        <v>41650</v>
      </c>
      <c r="F113" s="32">
        <v>32000</v>
      </c>
      <c r="G113" s="32">
        <v>4800</v>
      </c>
      <c r="H113" s="32">
        <v>24000</v>
      </c>
      <c r="I113" s="32">
        <f t="shared" si="1"/>
        <v>28800</v>
      </c>
    </row>
    <row r="114" spans="1:9" ht="45" x14ac:dyDescent="0.25">
      <c r="A114" s="29">
        <v>111</v>
      </c>
      <c r="B114" s="39" t="s">
        <v>795</v>
      </c>
      <c r="C114" s="39" t="s">
        <v>796</v>
      </c>
      <c r="D114" s="40" t="s">
        <v>797</v>
      </c>
      <c r="E114" s="41">
        <v>7140000</v>
      </c>
      <c r="F114" s="42">
        <v>6334200</v>
      </c>
      <c r="G114" s="42">
        <v>316700</v>
      </c>
      <c r="H114" s="42">
        <v>5700800</v>
      </c>
      <c r="I114" s="32">
        <f t="shared" si="1"/>
        <v>6017500</v>
      </c>
    </row>
    <row r="115" spans="1:9" ht="30" x14ac:dyDescent="0.25">
      <c r="A115" s="29">
        <v>112</v>
      </c>
      <c r="B115" s="30" t="s">
        <v>455</v>
      </c>
      <c r="C115" s="30" t="s">
        <v>798</v>
      </c>
      <c r="D115" s="31" t="s">
        <v>799</v>
      </c>
      <c r="E115" s="11">
        <v>377400</v>
      </c>
      <c r="F115" s="32">
        <v>377400</v>
      </c>
      <c r="G115" s="32">
        <v>56600</v>
      </c>
      <c r="H115" s="32">
        <v>283100</v>
      </c>
      <c r="I115" s="32">
        <f t="shared" si="1"/>
        <v>339700</v>
      </c>
    </row>
    <row r="116" spans="1:9" ht="45" x14ac:dyDescent="0.25">
      <c r="A116" s="29">
        <v>113</v>
      </c>
      <c r="B116" s="30" t="s">
        <v>455</v>
      </c>
      <c r="C116" s="30" t="s">
        <v>800</v>
      </c>
      <c r="D116" s="31" t="s">
        <v>801</v>
      </c>
      <c r="E116" s="11">
        <v>23800</v>
      </c>
      <c r="F116" s="32">
        <v>23800</v>
      </c>
      <c r="G116" s="32">
        <v>3600</v>
      </c>
      <c r="H116" s="32">
        <v>17900</v>
      </c>
      <c r="I116" s="32">
        <f t="shared" si="1"/>
        <v>21500</v>
      </c>
    </row>
    <row r="117" spans="1:9" ht="60" x14ac:dyDescent="0.25">
      <c r="A117" s="29">
        <v>114</v>
      </c>
      <c r="B117" s="34" t="s">
        <v>455</v>
      </c>
      <c r="C117" s="34" t="s">
        <v>802</v>
      </c>
      <c r="D117" s="43" t="s">
        <v>803</v>
      </c>
      <c r="E117" s="36">
        <v>142800</v>
      </c>
      <c r="F117" s="36">
        <v>142800</v>
      </c>
      <c r="G117" s="36">
        <v>21400</v>
      </c>
      <c r="H117" s="36">
        <v>107100</v>
      </c>
      <c r="I117" s="32">
        <f t="shared" si="1"/>
        <v>128500</v>
      </c>
    </row>
    <row r="118" spans="1:9" ht="60" x14ac:dyDescent="0.25">
      <c r="A118" s="29">
        <v>115</v>
      </c>
      <c r="B118" s="30" t="s">
        <v>464</v>
      </c>
      <c r="C118" s="30" t="s">
        <v>804</v>
      </c>
      <c r="D118" s="31" t="s">
        <v>805</v>
      </c>
      <c r="E118" s="11">
        <v>437400</v>
      </c>
      <c r="F118" s="32">
        <v>437400</v>
      </c>
      <c r="G118" s="32">
        <v>65600</v>
      </c>
      <c r="H118" s="32">
        <v>328100</v>
      </c>
      <c r="I118" s="32">
        <f t="shared" si="1"/>
        <v>393700</v>
      </c>
    </row>
    <row r="119" spans="1:9" ht="30" x14ac:dyDescent="0.25">
      <c r="A119" s="29">
        <v>116</v>
      </c>
      <c r="B119" s="30" t="s">
        <v>806</v>
      </c>
      <c r="C119" s="30" t="s">
        <v>807</v>
      </c>
      <c r="D119" s="31" t="s">
        <v>808</v>
      </c>
      <c r="E119" s="11">
        <v>415400</v>
      </c>
      <c r="F119" s="32">
        <v>415400</v>
      </c>
      <c r="G119" s="32">
        <v>20800</v>
      </c>
      <c r="H119" s="32">
        <v>373900</v>
      </c>
      <c r="I119" s="32">
        <f t="shared" si="1"/>
        <v>394700</v>
      </c>
    </row>
    <row r="120" spans="1:9" ht="30" x14ac:dyDescent="0.25">
      <c r="A120" s="29">
        <v>117</v>
      </c>
      <c r="B120" s="30" t="s">
        <v>489</v>
      </c>
      <c r="C120" s="30" t="s">
        <v>809</v>
      </c>
      <c r="D120" s="31" t="s">
        <v>810</v>
      </c>
      <c r="E120" s="11">
        <v>247500</v>
      </c>
      <c r="F120" s="32">
        <v>247500</v>
      </c>
      <c r="G120" s="32">
        <v>12400</v>
      </c>
      <c r="H120" s="32">
        <v>222800</v>
      </c>
      <c r="I120" s="32">
        <f t="shared" si="1"/>
        <v>235200</v>
      </c>
    </row>
    <row r="121" spans="1:9" ht="45" x14ac:dyDescent="0.25">
      <c r="A121" s="29">
        <v>118</v>
      </c>
      <c r="B121" s="30" t="s">
        <v>496</v>
      </c>
      <c r="C121" s="30" t="s">
        <v>811</v>
      </c>
      <c r="D121" s="31" t="s">
        <v>812</v>
      </c>
      <c r="E121" s="11">
        <v>351500</v>
      </c>
      <c r="F121" s="32">
        <v>351500</v>
      </c>
      <c r="G121" s="32">
        <v>52700</v>
      </c>
      <c r="H121" s="32">
        <v>263600</v>
      </c>
      <c r="I121" s="32">
        <f t="shared" si="1"/>
        <v>316300</v>
      </c>
    </row>
    <row r="122" spans="1:9" ht="75" x14ac:dyDescent="0.25">
      <c r="A122" s="29">
        <v>119</v>
      </c>
      <c r="B122" s="30" t="s">
        <v>813</v>
      </c>
      <c r="C122" s="30" t="s">
        <v>814</v>
      </c>
      <c r="D122" s="31" t="s">
        <v>815</v>
      </c>
      <c r="E122" s="11">
        <v>679900</v>
      </c>
      <c r="F122" s="32">
        <v>679900</v>
      </c>
      <c r="G122" s="32">
        <v>34000</v>
      </c>
      <c r="H122" s="32">
        <v>611900</v>
      </c>
      <c r="I122" s="32">
        <f t="shared" si="1"/>
        <v>645900</v>
      </c>
    </row>
    <row r="123" spans="1:9" ht="60" x14ac:dyDescent="0.25">
      <c r="A123" s="29">
        <v>120</v>
      </c>
      <c r="B123" s="33" t="s">
        <v>816</v>
      </c>
      <c r="C123" s="34" t="s">
        <v>817</v>
      </c>
      <c r="D123" s="35" t="s">
        <v>818</v>
      </c>
      <c r="E123" s="36">
        <v>170500</v>
      </c>
      <c r="F123" s="36">
        <v>148300</v>
      </c>
      <c r="G123" s="36">
        <v>22200</v>
      </c>
      <c r="H123" s="36">
        <v>111200</v>
      </c>
      <c r="I123" s="32">
        <f t="shared" si="1"/>
        <v>133400</v>
      </c>
    </row>
    <row r="124" spans="1:9" ht="30" x14ac:dyDescent="0.25">
      <c r="A124" s="29">
        <v>121</v>
      </c>
      <c r="B124" s="39" t="s">
        <v>819</v>
      </c>
      <c r="C124" s="39" t="s">
        <v>820</v>
      </c>
      <c r="D124" s="40" t="s">
        <v>821</v>
      </c>
      <c r="E124" s="41">
        <v>605000</v>
      </c>
      <c r="F124" s="42">
        <v>605000</v>
      </c>
      <c r="G124" s="42">
        <v>30300</v>
      </c>
      <c r="H124" s="42">
        <v>544500</v>
      </c>
      <c r="I124" s="32">
        <f t="shared" si="1"/>
        <v>574800</v>
      </c>
    </row>
    <row r="125" spans="1:9" ht="60" x14ac:dyDescent="0.25">
      <c r="A125" s="29">
        <v>122</v>
      </c>
      <c r="B125" s="30" t="s">
        <v>822</v>
      </c>
      <c r="C125" s="30" t="s">
        <v>823</v>
      </c>
      <c r="D125" s="31" t="s">
        <v>824</v>
      </c>
      <c r="E125" s="11">
        <v>1608900</v>
      </c>
      <c r="F125" s="32">
        <v>1420000</v>
      </c>
      <c r="G125" s="32">
        <v>213000</v>
      </c>
      <c r="H125" s="32">
        <v>1065000</v>
      </c>
      <c r="I125" s="32">
        <f t="shared" si="1"/>
        <v>1278000</v>
      </c>
    </row>
    <row r="126" spans="1:9" ht="45" x14ac:dyDescent="0.25">
      <c r="A126" s="29">
        <v>123</v>
      </c>
      <c r="B126" s="34" t="s">
        <v>822</v>
      </c>
      <c r="C126" s="34" t="s">
        <v>825</v>
      </c>
      <c r="D126" s="43" t="s">
        <v>826</v>
      </c>
      <c r="E126" s="36">
        <v>252900</v>
      </c>
      <c r="F126" s="37">
        <v>252900</v>
      </c>
      <c r="G126" s="37">
        <v>37900</v>
      </c>
      <c r="H126" s="37">
        <v>189700</v>
      </c>
      <c r="I126" s="32">
        <f t="shared" si="1"/>
        <v>227600</v>
      </c>
    </row>
    <row r="127" spans="1:9" ht="30" x14ac:dyDescent="0.25">
      <c r="A127" s="29">
        <v>124</v>
      </c>
      <c r="B127" s="34" t="s">
        <v>827</v>
      </c>
      <c r="C127" s="34" t="s">
        <v>828</v>
      </c>
      <c r="D127" s="43" t="s">
        <v>829</v>
      </c>
      <c r="E127" s="36">
        <v>154000</v>
      </c>
      <c r="F127" s="37">
        <v>154000</v>
      </c>
      <c r="G127" s="37">
        <v>23100</v>
      </c>
      <c r="H127" s="37">
        <v>115500</v>
      </c>
      <c r="I127" s="32">
        <f t="shared" si="1"/>
        <v>138600</v>
      </c>
    </row>
    <row r="128" spans="1:9" x14ac:dyDescent="0.25">
      <c r="A128" s="29">
        <v>125</v>
      </c>
      <c r="B128" s="30" t="s">
        <v>506</v>
      </c>
      <c r="C128" s="30" t="s">
        <v>830</v>
      </c>
      <c r="D128" s="31" t="s">
        <v>831</v>
      </c>
      <c r="E128" s="11">
        <v>427000</v>
      </c>
      <c r="F128" s="32">
        <v>414700</v>
      </c>
      <c r="G128" s="32">
        <v>62200</v>
      </c>
      <c r="H128" s="32">
        <v>311000</v>
      </c>
      <c r="I128" s="32">
        <f t="shared" si="1"/>
        <v>373200</v>
      </c>
    </row>
    <row r="129" spans="1:9" s="44" customFormat="1" x14ac:dyDescent="0.25">
      <c r="A129" s="29">
        <v>126</v>
      </c>
      <c r="B129" s="30" t="s">
        <v>506</v>
      </c>
      <c r="C129" s="30" t="s">
        <v>832</v>
      </c>
      <c r="D129" s="31" t="s">
        <v>833</v>
      </c>
      <c r="E129" s="41">
        <v>760750</v>
      </c>
      <c r="F129" s="42">
        <v>731500</v>
      </c>
      <c r="G129" s="42">
        <v>109700</v>
      </c>
      <c r="H129" s="42">
        <v>548600</v>
      </c>
      <c r="I129" s="32">
        <f t="shared" si="1"/>
        <v>658300</v>
      </c>
    </row>
    <row r="130" spans="1:9" ht="45" x14ac:dyDescent="0.25">
      <c r="A130" s="29">
        <v>127</v>
      </c>
      <c r="B130" s="30" t="s">
        <v>834</v>
      </c>
      <c r="C130" s="30" t="s">
        <v>835</v>
      </c>
      <c r="D130" s="31" t="s">
        <v>836</v>
      </c>
      <c r="E130" s="11">
        <v>56025</v>
      </c>
      <c r="F130" s="32">
        <v>52700</v>
      </c>
      <c r="G130" s="32">
        <v>2600</v>
      </c>
      <c r="H130" s="32">
        <v>47400</v>
      </c>
      <c r="I130" s="32">
        <f t="shared" si="1"/>
        <v>50000</v>
      </c>
    </row>
    <row r="131" spans="1:9" ht="45" x14ac:dyDescent="0.25">
      <c r="A131" s="29">
        <v>128</v>
      </c>
      <c r="B131" s="30" t="s">
        <v>516</v>
      </c>
      <c r="C131" s="30" t="s">
        <v>837</v>
      </c>
      <c r="D131" s="40" t="s">
        <v>838</v>
      </c>
      <c r="E131" s="11">
        <v>374000</v>
      </c>
      <c r="F131" s="32">
        <v>348150</v>
      </c>
      <c r="G131" s="32">
        <v>52200</v>
      </c>
      <c r="H131" s="32">
        <v>261100</v>
      </c>
      <c r="I131" s="32">
        <f t="shared" si="1"/>
        <v>313300</v>
      </c>
    </row>
    <row r="132" spans="1:9" x14ac:dyDescent="0.25">
      <c r="A132" s="29">
        <v>129</v>
      </c>
      <c r="B132" s="30" t="s">
        <v>839</v>
      </c>
      <c r="C132" s="30" t="s">
        <v>840</v>
      </c>
      <c r="D132" s="31" t="s">
        <v>841</v>
      </c>
      <c r="E132" s="11">
        <v>278000</v>
      </c>
      <c r="F132" s="32">
        <v>278000</v>
      </c>
      <c r="G132" s="32">
        <v>13900</v>
      </c>
      <c r="H132" s="32">
        <v>250200</v>
      </c>
      <c r="I132" s="32">
        <f t="shared" si="1"/>
        <v>264100</v>
      </c>
    </row>
    <row r="133" spans="1:9" ht="45" x14ac:dyDescent="0.25">
      <c r="A133" s="29">
        <v>130</v>
      </c>
      <c r="B133" s="30" t="s">
        <v>530</v>
      </c>
      <c r="C133" s="30" t="s">
        <v>842</v>
      </c>
      <c r="D133" s="31" t="s">
        <v>843</v>
      </c>
      <c r="E133" s="11">
        <v>656700</v>
      </c>
      <c r="F133" s="32">
        <v>656700</v>
      </c>
      <c r="G133" s="32">
        <v>98500</v>
      </c>
      <c r="H133" s="32">
        <v>492500</v>
      </c>
      <c r="I133" s="32">
        <f t="shared" ref="I133:I140" si="2">G133+H133</f>
        <v>591000</v>
      </c>
    </row>
    <row r="134" spans="1:9" ht="45" x14ac:dyDescent="0.25">
      <c r="A134" s="29">
        <v>131</v>
      </c>
      <c r="B134" s="30" t="s">
        <v>844</v>
      </c>
      <c r="C134" s="30" t="s">
        <v>845</v>
      </c>
      <c r="D134" s="31" t="s">
        <v>846</v>
      </c>
      <c r="E134" s="11">
        <v>797500</v>
      </c>
      <c r="F134" s="32">
        <v>797500</v>
      </c>
      <c r="G134" s="32">
        <v>39900</v>
      </c>
      <c r="H134" s="32">
        <v>717800</v>
      </c>
      <c r="I134" s="32">
        <f t="shared" si="2"/>
        <v>757700</v>
      </c>
    </row>
    <row r="135" spans="1:9" ht="45" x14ac:dyDescent="0.25">
      <c r="A135" s="29">
        <v>132</v>
      </c>
      <c r="B135" s="30" t="s">
        <v>535</v>
      </c>
      <c r="C135" s="30" t="s">
        <v>847</v>
      </c>
      <c r="D135" s="31" t="s">
        <v>848</v>
      </c>
      <c r="E135" s="11">
        <v>848200</v>
      </c>
      <c r="F135" s="32">
        <v>848200</v>
      </c>
      <c r="G135" s="32">
        <v>42400</v>
      </c>
      <c r="H135" s="32">
        <v>763400</v>
      </c>
      <c r="I135" s="32">
        <f t="shared" si="2"/>
        <v>805800</v>
      </c>
    </row>
    <row r="136" spans="1:9" ht="45" x14ac:dyDescent="0.25">
      <c r="A136" s="29">
        <v>133</v>
      </c>
      <c r="B136" s="30" t="s">
        <v>540</v>
      </c>
      <c r="C136" s="30" t="s">
        <v>849</v>
      </c>
      <c r="D136" s="31" t="s">
        <v>850</v>
      </c>
      <c r="E136" s="11">
        <v>326600</v>
      </c>
      <c r="F136" s="32">
        <v>326600</v>
      </c>
      <c r="G136" s="32">
        <v>16300</v>
      </c>
      <c r="H136" s="32">
        <v>293900</v>
      </c>
      <c r="I136" s="32">
        <f t="shared" si="2"/>
        <v>310200</v>
      </c>
    </row>
    <row r="137" spans="1:9" ht="60" x14ac:dyDescent="0.25">
      <c r="A137" s="29">
        <v>134</v>
      </c>
      <c r="B137" s="33" t="s">
        <v>851</v>
      </c>
      <c r="C137" s="34" t="s">
        <v>852</v>
      </c>
      <c r="D137" s="35" t="s">
        <v>853</v>
      </c>
      <c r="E137" s="36">
        <v>309600</v>
      </c>
      <c r="F137" s="36">
        <v>192700</v>
      </c>
      <c r="G137" s="36">
        <v>154200</v>
      </c>
      <c r="H137" s="36">
        <v>0</v>
      </c>
      <c r="I137" s="32">
        <f t="shared" si="2"/>
        <v>154200</v>
      </c>
    </row>
    <row r="138" spans="1:9" ht="60" x14ac:dyDescent="0.25">
      <c r="A138" s="29">
        <v>135</v>
      </c>
      <c r="B138" s="33" t="s">
        <v>851</v>
      </c>
      <c r="C138" s="34" t="s">
        <v>854</v>
      </c>
      <c r="D138" s="35" t="s">
        <v>855</v>
      </c>
      <c r="E138" s="36">
        <v>579600</v>
      </c>
      <c r="F138" s="36">
        <v>465400</v>
      </c>
      <c r="G138" s="36">
        <v>69800</v>
      </c>
      <c r="H138" s="36">
        <v>349100</v>
      </c>
      <c r="I138" s="32">
        <f t="shared" si="2"/>
        <v>418900</v>
      </c>
    </row>
    <row r="139" spans="1:9" ht="30" x14ac:dyDescent="0.25">
      <c r="A139" s="29">
        <v>136</v>
      </c>
      <c r="B139" s="30" t="s">
        <v>856</v>
      </c>
      <c r="C139" s="30" t="s">
        <v>857</v>
      </c>
      <c r="D139" s="31" t="s">
        <v>858</v>
      </c>
      <c r="E139" s="11">
        <v>749800</v>
      </c>
      <c r="F139" s="32">
        <v>749800</v>
      </c>
      <c r="G139" s="32">
        <v>112500</v>
      </c>
      <c r="H139" s="32">
        <v>562400</v>
      </c>
      <c r="I139" s="32">
        <f t="shared" si="2"/>
        <v>674900</v>
      </c>
    </row>
    <row r="140" spans="1:9" ht="60" x14ac:dyDescent="0.25">
      <c r="A140" s="29">
        <v>137</v>
      </c>
      <c r="B140" s="30" t="s">
        <v>542</v>
      </c>
      <c r="C140" s="30" t="s">
        <v>859</v>
      </c>
      <c r="D140" s="31" t="s">
        <v>860</v>
      </c>
      <c r="E140" s="11">
        <v>1061600</v>
      </c>
      <c r="F140" s="32">
        <v>1061600</v>
      </c>
      <c r="G140" s="32">
        <v>159200</v>
      </c>
      <c r="H140" s="32">
        <v>796200</v>
      </c>
      <c r="I140" s="32">
        <f t="shared" si="2"/>
        <v>955400</v>
      </c>
    </row>
    <row r="141" spans="1:9" x14ac:dyDescent="0.25">
      <c r="D141" s="45" t="s">
        <v>861</v>
      </c>
      <c r="E141" s="46">
        <f>SUM(E4:E140)</f>
        <v>103620205</v>
      </c>
      <c r="F141" s="46">
        <f t="shared" ref="F141:I141" si="3">SUM(F4:F140)</f>
        <v>98965490</v>
      </c>
      <c r="G141" s="46">
        <f t="shared" si="3"/>
        <v>9914500</v>
      </c>
      <c r="H141" s="46">
        <f t="shared" si="3"/>
        <v>81802800</v>
      </c>
      <c r="I141" s="46">
        <f t="shared" si="3"/>
        <v>91717300</v>
      </c>
    </row>
  </sheetData>
  <autoFilter ref="A1:I140">
    <sortState ref="A6:AZ142">
      <sortCondition ref="B1:B142"/>
    </sortState>
  </autoFilter>
  <mergeCells count="9">
    <mergeCell ref="G1:G3"/>
    <mergeCell ref="H1:H3"/>
    <mergeCell ref="I1:I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  <pageSetup paperSize="9" scale="8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4"/>
  <sheetViews>
    <sheetView zoomScale="80" zoomScaleNormal="80" workbookViewId="0">
      <pane ySplit="3" topLeftCell="A76" activePane="bottomLeft" state="frozen"/>
      <selection pane="bottomLeft" activeCell="D107" sqref="D107"/>
    </sheetView>
  </sheetViews>
  <sheetFormatPr baseColWidth="10" defaultColWidth="9.140625" defaultRowHeight="15" x14ac:dyDescent="0.25"/>
  <cols>
    <col min="1" max="1" width="9.140625" style="5"/>
    <col min="2" max="2" width="13.5703125" style="5" customWidth="1"/>
    <col min="3" max="3" width="14.85546875" style="5" customWidth="1"/>
    <col min="4" max="4" width="36.140625" style="27" customWidth="1"/>
    <col min="5" max="9" width="16" style="5" customWidth="1"/>
    <col min="10" max="16384" width="9.140625" style="5"/>
  </cols>
  <sheetData>
    <row r="1" spans="1:9" ht="14.6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</row>
    <row r="2" spans="1:9" x14ac:dyDescent="0.25">
      <c r="A2" s="6"/>
      <c r="B2" s="6"/>
      <c r="C2" s="6"/>
      <c r="D2" s="1"/>
      <c r="E2" s="7"/>
      <c r="F2" s="7"/>
      <c r="G2" s="8"/>
      <c r="H2" s="8"/>
      <c r="I2" s="7"/>
    </row>
    <row r="3" spans="1:9" x14ac:dyDescent="0.25">
      <c r="A3" s="4"/>
      <c r="B3" s="4"/>
      <c r="C3" s="4"/>
      <c r="D3" s="2"/>
      <c r="E3" s="7"/>
      <c r="F3" s="7"/>
      <c r="G3" s="8"/>
      <c r="H3" s="8"/>
      <c r="I3" s="7"/>
    </row>
    <row r="4" spans="1:9" ht="30" x14ac:dyDescent="0.25">
      <c r="A4" s="9">
        <v>1</v>
      </c>
      <c r="B4" s="10" t="s">
        <v>9</v>
      </c>
      <c r="C4" s="10" t="s">
        <v>10</v>
      </c>
      <c r="D4" s="10" t="s">
        <v>11</v>
      </c>
      <c r="E4" s="11">
        <v>40000</v>
      </c>
      <c r="F4" s="12">
        <v>40000</v>
      </c>
      <c r="G4" s="13">
        <v>34000</v>
      </c>
      <c r="H4" s="14"/>
      <c r="I4" s="14">
        <v>34000</v>
      </c>
    </row>
    <row r="5" spans="1:9" ht="30" x14ac:dyDescent="0.25">
      <c r="A5" s="9">
        <v>2</v>
      </c>
      <c r="B5" s="10" t="s">
        <v>12</v>
      </c>
      <c r="C5" s="10" t="s">
        <v>13</v>
      </c>
      <c r="D5" s="10" t="s">
        <v>11</v>
      </c>
      <c r="E5" s="11">
        <v>60000</v>
      </c>
      <c r="F5" s="12">
        <v>60000</v>
      </c>
      <c r="G5" s="13">
        <v>51000</v>
      </c>
      <c r="H5" s="14"/>
      <c r="I5" s="14">
        <v>51000</v>
      </c>
    </row>
    <row r="6" spans="1:9" ht="30" x14ac:dyDescent="0.25">
      <c r="A6" s="9">
        <v>3</v>
      </c>
      <c r="B6" s="10" t="s">
        <v>14</v>
      </c>
      <c r="C6" s="10" t="s">
        <v>15</v>
      </c>
      <c r="D6" s="10" t="s">
        <v>16</v>
      </c>
      <c r="E6" s="11">
        <v>2800000</v>
      </c>
      <c r="F6" s="12">
        <v>2800000</v>
      </c>
      <c r="G6" s="13">
        <v>2520000</v>
      </c>
      <c r="H6" s="14"/>
      <c r="I6" s="14">
        <v>2520000</v>
      </c>
    </row>
    <row r="7" spans="1:9" ht="30" x14ac:dyDescent="0.25">
      <c r="A7" s="9">
        <v>4</v>
      </c>
      <c r="B7" s="10" t="s">
        <v>17</v>
      </c>
      <c r="C7" s="10" t="s">
        <v>18</v>
      </c>
      <c r="D7" s="10" t="s">
        <v>11</v>
      </c>
      <c r="E7" s="11">
        <v>15000</v>
      </c>
      <c r="F7" s="12">
        <v>15000</v>
      </c>
      <c r="G7" s="13">
        <v>12000</v>
      </c>
      <c r="H7" s="14"/>
      <c r="I7" s="14">
        <v>12000</v>
      </c>
    </row>
    <row r="8" spans="1:9" ht="30" x14ac:dyDescent="0.25">
      <c r="A8" s="9">
        <v>5</v>
      </c>
      <c r="B8" s="10" t="s">
        <v>19</v>
      </c>
      <c r="C8" s="10" t="s">
        <v>20</v>
      </c>
      <c r="D8" s="10" t="s">
        <v>21</v>
      </c>
      <c r="E8" s="11">
        <v>102300</v>
      </c>
      <c r="F8" s="12">
        <v>102300</v>
      </c>
      <c r="G8" s="13">
        <v>87000</v>
      </c>
      <c r="H8" s="14">
        <v>5100</v>
      </c>
      <c r="I8" s="14">
        <v>92100</v>
      </c>
    </row>
    <row r="9" spans="1:9" ht="60" x14ac:dyDescent="0.25">
      <c r="A9" s="9">
        <v>6</v>
      </c>
      <c r="B9" s="15" t="s">
        <v>22</v>
      </c>
      <c r="C9" s="15" t="s">
        <v>23</v>
      </c>
      <c r="D9" s="15" t="s">
        <v>24</v>
      </c>
      <c r="E9" s="11">
        <v>27000</v>
      </c>
      <c r="F9" s="12">
        <v>18800</v>
      </c>
      <c r="G9" s="13">
        <v>16000</v>
      </c>
      <c r="H9" s="14">
        <v>900</v>
      </c>
      <c r="I9" s="14">
        <v>16900</v>
      </c>
    </row>
    <row r="10" spans="1:9" ht="30" x14ac:dyDescent="0.25">
      <c r="A10" s="9">
        <v>7</v>
      </c>
      <c r="B10" s="10" t="s">
        <v>25</v>
      </c>
      <c r="C10" s="10" t="s">
        <v>26</v>
      </c>
      <c r="D10" s="10" t="s">
        <v>27</v>
      </c>
      <c r="E10" s="11">
        <v>935000</v>
      </c>
      <c r="F10" s="12">
        <v>935000</v>
      </c>
      <c r="G10" s="13">
        <v>794800</v>
      </c>
      <c r="H10" s="14">
        <v>46800</v>
      </c>
      <c r="I10" s="14">
        <v>841600</v>
      </c>
    </row>
    <row r="11" spans="1:9" ht="60" x14ac:dyDescent="0.25">
      <c r="A11" s="9">
        <v>8</v>
      </c>
      <c r="B11" s="10" t="s">
        <v>25</v>
      </c>
      <c r="C11" s="10" t="s">
        <v>28</v>
      </c>
      <c r="D11" s="10" t="s">
        <v>29</v>
      </c>
      <c r="E11" s="11">
        <v>281300</v>
      </c>
      <c r="F11" s="12">
        <v>281300</v>
      </c>
      <c r="G11" s="13">
        <v>239100</v>
      </c>
      <c r="H11" s="14">
        <v>14100</v>
      </c>
      <c r="I11" s="14">
        <v>253200</v>
      </c>
    </row>
    <row r="12" spans="1:9" ht="60" x14ac:dyDescent="0.25">
      <c r="A12" s="9">
        <v>9</v>
      </c>
      <c r="B12" s="10" t="s">
        <v>30</v>
      </c>
      <c r="C12" s="10" t="s">
        <v>31</v>
      </c>
      <c r="D12" s="10" t="s">
        <v>32</v>
      </c>
      <c r="E12" s="11">
        <v>110000</v>
      </c>
      <c r="F12" s="12">
        <v>110000</v>
      </c>
      <c r="G12" s="13">
        <v>93500</v>
      </c>
      <c r="H12" s="14"/>
      <c r="I12" s="14">
        <v>93500</v>
      </c>
    </row>
    <row r="13" spans="1:9" ht="30" x14ac:dyDescent="0.25">
      <c r="A13" s="9">
        <v>10</v>
      </c>
      <c r="B13" s="10" t="s">
        <v>33</v>
      </c>
      <c r="C13" s="10" t="s">
        <v>34</v>
      </c>
      <c r="D13" s="10" t="s">
        <v>35</v>
      </c>
      <c r="E13" s="11">
        <v>1037099.9999999999</v>
      </c>
      <c r="F13" s="12">
        <v>1037099.9999999999</v>
      </c>
      <c r="G13" s="13">
        <v>933400</v>
      </c>
      <c r="H13" s="14">
        <v>51900</v>
      </c>
      <c r="I13" s="14">
        <v>985300</v>
      </c>
    </row>
    <row r="14" spans="1:9" ht="60" x14ac:dyDescent="0.25">
      <c r="A14" s="9">
        <v>11</v>
      </c>
      <c r="B14" s="10" t="s">
        <v>36</v>
      </c>
      <c r="C14" s="10" t="s">
        <v>37</v>
      </c>
      <c r="D14" s="10" t="s">
        <v>38</v>
      </c>
      <c r="E14" s="11">
        <v>53000</v>
      </c>
      <c r="F14" s="12">
        <v>53000</v>
      </c>
      <c r="G14" s="13">
        <v>42400</v>
      </c>
      <c r="H14" s="14"/>
      <c r="I14" s="14">
        <v>42400</v>
      </c>
    </row>
    <row r="15" spans="1:9" ht="75" x14ac:dyDescent="0.25">
      <c r="A15" s="9">
        <v>12</v>
      </c>
      <c r="B15" s="10" t="s">
        <v>36</v>
      </c>
      <c r="C15" s="10" t="s">
        <v>39</v>
      </c>
      <c r="D15" s="10" t="s">
        <v>40</v>
      </c>
      <c r="E15" s="11">
        <v>1326000</v>
      </c>
      <c r="F15" s="12">
        <v>1296000</v>
      </c>
      <c r="G15" s="13">
        <v>1036800</v>
      </c>
      <c r="H15" s="14"/>
      <c r="I15" s="14">
        <v>1036800</v>
      </c>
    </row>
    <row r="16" spans="1:9" ht="30" x14ac:dyDescent="0.25">
      <c r="A16" s="9">
        <v>13</v>
      </c>
      <c r="B16" s="10" t="s">
        <v>41</v>
      </c>
      <c r="C16" s="10" t="s">
        <v>42</v>
      </c>
      <c r="D16" s="10" t="s">
        <v>11</v>
      </c>
      <c r="E16" s="16">
        <v>12000</v>
      </c>
      <c r="F16" s="12">
        <v>12000</v>
      </c>
      <c r="G16" s="13">
        <v>10200</v>
      </c>
      <c r="H16" s="14"/>
      <c r="I16" s="14">
        <v>10200</v>
      </c>
    </row>
    <row r="17" spans="1:9" ht="60" x14ac:dyDescent="0.25">
      <c r="A17" s="9">
        <v>14</v>
      </c>
      <c r="B17" s="10" t="s">
        <v>43</v>
      </c>
      <c r="C17" s="10" t="s">
        <v>44</v>
      </c>
      <c r="D17" s="10" t="s">
        <v>45</v>
      </c>
      <c r="E17" s="11">
        <v>209000</v>
      </c>
      <c r="F17" s="12">
        <v>209000</v>
      </c>
      <c r="G17" s="13">
        <v>188100</v>
      </c>
      <c r="H17" s="14">
        <v>10500</v>
      </c>
      <c r="I17" s="14">
        <v>198600</v>
      </c>
    </row>
    <row r="18" spans="1:9" ht="30" x14ac:dyDescent="0.25">
      <c r="A18" s="9">
        <v>15</v>
      </c>
      <c r="B18" s="10" t="s">
        <v>43</v>
      </c>
      <c r="C18" s="10" t="s">
        <v>46</v>
      </c>
      <c r="D18" s="10" t="s">
        <v>11</v>
      </c>
      <c r="E18" s="11">
        <v>117500</v>
      </c>
      <c r="F18" s="12">
        <v>117500</v>
      </c>
      <c r="G18" s="13">
        <v>99900</v>
      </c>
      <c r="H18" s="14"/>
      <c r="I18" s="14">
        <v>99900</v>
      </c>
    </row>
    <row r="19" spans="1:9" x14ac:dyDescent="0.25">
      <c r="A19" s="9">
        <v>16</v>
      </c>
      <c r="B19" s="10" t="s">
        <v>47</v>
      </c>
      <c r="C19" s="10" t="s">
        <v>48</v>
      </c>
      <c r="D19" s="10" t="s">
        <v>49</v>
      </c>
      <c r="E19" s="11">
        <v>700000</v>
      </c>
      <c r="F19" s="12">
        <v>700000</v>
      </c>
      <c r="G19" s="13">
        <v>595000</v>
      </c>
      <c r="H19" s="14">
        <v>35000</v>
      </c>
      <c r="I19" s="14">
        <v>630000</v>
      </c>
    </row>
    <row r="20" spans="1:9" ht="30" x14ac:dyDescent="0.25">
      <c r="A20" s="9">
        <v>17</v>
      </c>
      <c r="B20" s="10" t="s">
        <v>47</v>
      </c>
      <c r="C20" s="10" t="s">
        <v>50</v>
      </c>
      <c r="D20" s="10" t="s">
        <v>11</v>
      </c>
      <c r="E20" s="11">
        <v>39100</v>
      </c>
      <c r="F20" s="12">
        <v>36100</v>
      </c>
      <c r="G20" s="13">
        <v>28900</v>
      </c>
      <c r="H20" s="14"/>
      <c r="I20" s="14">
        <v>28900</v>
      </c>
    </row>
    <row r="21" spans="1:9" ht="30" x14ac:dyDescent="0.25">
      <c r="A21" s="9">
        <v>18</v>
      </c>
      <c r="B21" s="10" t="s">
        <v>51</v>
      </c>
      <c r="C21" s="10" t="s">
        <v>52</v>
      </c>
      <c r="D21" s="10" t="s">
        <v>53</v>
      </c>
      <c r="E21" s="11">
        <v>95500</v>
      </c>
      <c r="F21" s="12">
        <v>95500</v>
      </c>
      <c r="G21" s="13">
        <v>86000</v>
      </c>
      <c r="H21" s="14">
        <v>4800</v>
      </c>
      <c r="I21" s="14">
        <v>90800</v>
      </c>
    </row>
    <row r="22" spans="1:9" ht="45" x14ac:dyDescent="0.25">
      <c r="A22" s="9">
        <v>19</v>
      </c>
      <c r="B22" s="10" t="s">
        <v>51</v>
      </c>
      <c r="C22" s="10" t="s">
        <v>54</v>
      </c>
      <c r="D22" s="10" t="s">
        <v>55</v>
      </c>
      <c r="E22" s="11">
        <v>312300</v>
      </c>
      <c r="F22" s="12">
        <v>306300</v>
      </c>
      <c r="G22" s="13">
        <v>61300</v>
      </c>
      <c r="H22" s="14">
        <v>229700</v>
      </c>
      <c r="I22" s="14">
        <v>291000</v>
      </c>
    </row>
    <row r="23" spans="1:9" ht="30" x14ac:dyDescent="0.25">
      <c r="A23" s="9">
        <v>20</v>
      </c>
      <c r="B23" s="10" t="s">
        <v>51</v>
      </c>
      <c r="C23" s="10" t="s">
        <v>56</v>
      </c>
      <c r="D23" s="10" t="s">
        <v>57</v>
      </c>
      <c r="E23" s="17">
        <v>274800</v>
      </c>
      <c r="F23" s="17">
        <v>274800</v>
      </c>
      <c r="G23" s="13">
        <v>55000</v>
      </c>
      <c r="H23" s="14">
        <v>206100</v>
      </c>
      <c r="I23" s="14">
        <v>261100</v>
      </c>
    </row>
    <row r="24" spans="1:9" ht="30" x14ac:dyDescent="0.25">
      <c r="A24" s="9">
        <v>21</v>
      </c>
      <c r="B24" s="10" t="s">
        <v>58</v>
      </c>
      <c r="C24" s="10" t="s">
        <v>59</v>
      </c>
      <c r="D24" s="10" t="s">
        <v>11</v>
      </c>
      <c r="E24" s="11">
        <v>52000</v>
      </c>
      <c r="F24" s="12">
        <v>52000</v>
      </c>
      <c r="G24" s="13">
        <v>41600</v>
      </c>
      <c r="H24" s="14"/>
      <c r="I24" s="14">
        <v>41600</v>
      </c>
    </row>
    <row r="25" spans="1:9" ht="30" x14ac:dyDescent="0.25">
      <c r="A25" s="9">
        <v>22</v>
      </c>
      <c r="B25" s="10" t="s">
        <v>60</v>
      </c>
      <c r="C25" s="10" t="s">
        <v>61</v>
      </c>
      <c r="D25" s="10" t="s">
        <v>62</v>
      </c>
      <c r="E25" s="11">
        <v>231000</v>
      </c>
      <c r="F25" s="12">
        <v>231000</v>
      </c>
      <c r="G25" s="13">
        <v>196400</v>
      </c>
      <c r="H25" s="14">
        <v>11600</v>
      </c>
      <c r="I25" s="14">
        <v>208000</v>
      </c>
    </row>
    <row r="26" spans="1:9" ht="30" x14ac:dyDescent="0.25">
      <c r="A26" s="9">
        <v>23</v>
      </c>
      <c r="B26" s="10" t="s">
        <v>63</v>
      </c>
      <c r="C26" s="10" t="s">
        <v>64</v>
      </c>
      <c r="D26" s="10" t="s">
        <v>11</v>
      </c>
      <c r="E26" s="11">
        <v>30500</v>
      </c>
      <c r="F26" s="12">
        <v>30500</v>
      </c>
      <c r="G26" s="13">
        <v>25900</v>
      </c>
      <c r="H26" s="14"/>
      <c r="I26" s="14">
        <v>25900</v>
      </c>
    </row>
    <row r="27" spans="1:9" ht="60" x14ac:dyDescent="0.25">
      <c r="A27" s="9">
        <v>24</v>
      </c>
      <c r="B27" s="10" t="s">
        <v>65</v>
      </c>
      <c r="C27" s="10" t="s">
        <v>66</v>
      </c>
      <c r="D27" s="10" t="s">
        <v>67</v>
      </c>
      <c r="E27" s="11">
        <v>80500</v>
      </c>
      <c r="F27" s="12">
        <v>80500</v>
      </c>
      <c r="G27" s="13">
        <v>72500</v>
      </c>
      <c r="H27" s="14">
        <v>4000</v>
      </c>
      <c r="I27" s="14">
        <v>76500</v>
      </c>
    </row>
    <row r="28" spans="1:9" ht="45" x14ac:dyDescent="0.25">
      <c r="A28" s="9">
        <v>25</v>
      </c>
      <c r="B28" s="10" t="s">
        <v>65</v>
      </c>
      <c r="C28" s="10" t="s">
        <v>68</v>
      </c>
      <c r="D28" s="10" t="s">
        <v>69</v>
      </c>
      <c r="E28" s="11">
        <v>250700</v>
      </c>
      <c r="F28" s="12">
        <v>250700</v>
      </c>
      <c r="G28" s="13">
        <v>225600</v>
      </c>
      <c r="H28" s="14">
        <v>12500</v>
      </c>
      <c r="I28" s="14">
        <v>238100</v>
      </c>
    </row>
    <row r="29" spans="1:9" ht="30" x14ac:dyDescent="0.25">
      <c r="A29" s="9">
        <v>26</v>
      </c>
      <c r="B29" s="10" t="s">
        <v>65</v>
      </c>
      <c r="C29" s="10" t="s">
        <v>70</v>
      </c>
      <c r="D29" s="10" t="s">
        <v>11</v>
      </c>
      <c r="E29" s="11">
        <v>77600</v>
      </c>
      <c r="F29" s="12">
        <v>77600</v>
      </c>
      <c r="G29" s="13">
        <v>62100</v>
      </c>
      <c r="H29" s="14"/>
      <c r="I29" s="14">
        <v>62100</v>
      </c>
    </row>
    <row r="30" spans="1:9" ht="30" x14ac:dyDescent="0.25">
      <c r="A30" s="9">
        <v>27</v>
      </c>
      <c r="B30" s="10" t="s">
        <v>65</v>
      </c>
      <c r="C30" s="10" t="s">
        <v>71</v>
      </c>
      <c r="D30" s="10" t="s">
        <v>72</v>
      </c>
      <c r="E30" s="11">
        <v>78500</v>
      </c>
      <c r="F30" s="12">
        <v>78500</v>
      </c>
      <c r="G30" s="13">
        <v>62800</v>
      </c>
      <c r="H30" s="14"/>
      <c r="I30" s="14">
        <v>62800</v>
      </c>
    </row>
    <row r="31" spans="1:9" ht="60" x14ac:dyDescent="0.25">
      <c r="A31" s="9">
        <v>28</v>
      </c>
      <c r="B31" s="10" t="s">
        <v>73</v>
      </c>
      <c r="C31" s="10" t="s">
        <v>74</v>
      </c>
      <c r="D31" s="10" t="s">
        <v>75</v>
      </c>
      <c r="E31" s="11">
        <v>1318000</v>
      </c>
      <c r="F31" s="12">
        <v>935000</v>
      </c>
      <c r="G31" s="13">
        <v>841500</v>
      </c>
      <c r="H31" s="14">
        <v>46800</v>
      </c>
      <c r="I31" s="14">
        <v>888300</v>
      </c>
    </row>
    <row r="32" spans="1:9" ht="30" x14ac:dyDescent="0.25">
      <c r="A32" s="9">
        <v>29</v>
      </c>
      <c r="B32" s="10" t="s">
        <v>73</v>
      </c>
      <c r="C32" s="10" t="s">
        <v>76</v>
      </c>
      <c r="D32" s="10" t="s">
        <v>11</v>
      </c>
      <c r="E32" s="11">
        <v>44000</v>
      </c>
      <c r="F32" s="12">
        <v>44000</v>
      </c>
      <c r="G32" s="13">
        <v>37400</v>
      </c>
      <c r="H32" s="14"/>
      <c r="I32" s="14">
        <v>37400</v>
      </c>
    </row>
    <row r="33" spans="1:9" ht="30" x14ac:dyDescent="0.25">
      <c r="A33" s="9">
        <v>30</v>
      </c>
      <c r="B33" s="10" t="s">
        <v>77</v>
      </c>
      <c r="C33" s="10" t="s">
        <v>78</v>
      </c>
      <c r="D33" s="10" t="s">
        <v>79</v>
      </c>
      <c r="E33" s="11">
        <v>1126600</v>
      </c>
      <c r="F33" s="12">
        <v>1023099.9999999999</v>
      </c>
      <c r="G33" s="13">
        <v>920800</v>
      </c>
      <c r="H33" s="14">
        <v>51200</v>
      </c>
      <c r="I33" s="14">
        <v>972000</v>
      </c>
    </row>
    <row r="34" spans="1:9" ht="30" x14ac:dyDescent="0.25">
      <c r="A34" s="9">
        <v>31</v>
      </c>
      <c r="B34" s="10" t="s">
        <v>77</v>
      </c>
      <c r="C34" s="10" t="s">
        <v>80</v>
      </c>
      <c r="D34" s="10" t="s">
        <v>11</v>
      </c>
      <c r="E34" s="11">
        <v>17000</v>
      </c>
      <c r="F34" s="12">
        <v>17000</v>
      </c>
      <c r="G34" s="13">
        <v>14500</v>
      </c>
      <c r="H34" s="14"/>
      <c r="I34" s="14">
        <v>14500</v>
      </c>
    </row>
    <row r="35" spans="1:9" ht="30" x14ac:dyDescent="0.25">
      <c r="A35" s="9">
        <v>32</v>
      </c>
      <c r="B35" s="10" t="s">
        <v>77</v>
      </c>
      <c r="C35" s="10" t="s">
        <v>81</v>
      </c>
      <c r="D35" s="10" t="s">
        <v>82</v>
      </c>
      <c r="E35" s="11">
        <v>63000</v>
      </c>
      <c r="F35" s="12">
        <v>63000</v>
      </c>
      <c r="G35" s="13">
        <v>53600</v>
      </c>
      <c r="H35" s="14"/>
      <c r="I35" s="14">
        <v>53600</v>
      </c>
    </row>
    <row r="36" spans="1:9" ht="30" x14ac:dyDescent="0.25">
      <c r="A36" s="9">
        <v>33</v>
      </c>
      <c r="B36" s="10" t="s">
        <v>77</v>
      </c>
      <c r="C36" s="10" t="s">
        <v>83</v>
      </c>
      <c r="D36" s="10" t="s">
        <v>84</v>
      </c>
      <c r="E36" s="11">
        <v>29000</v>
      </c>
      <c r="F36" s="12">
        <v>29000</v>
      </c>
      <c r="G36" s="13">
        <v>24700</v>
      </c>
      <c r="H36" s="14"/>
      <c r="I36" s="14">
        <v>24700</v>
      </c>
    </row>
    <row r="37" spans="1:9" ht="30" x14ac:dyDescent="0.25">
      <c r="A37" s="9">
        <v>34</v>
      </c>
      <c r="B37" s="10" t="s">
        <v>85</v>
      </c>
      <c r="C37" s="10" t="s">
        <v>86</v>
      </c>
      <c r="D37" s="10" t="s">
        <v>11</v>
      </c>
      <c r="E37" s="11">
        <v>6000</v>
      </c>
      <c r="F37" s="12">
        <v>6000</v>
      </c>
      <c r="G37" s="13">
        <v>4800</v>
      </c>
      <c r="H37" s="14"/>
      <c r="I37" s="14">
        <v>4800</v>
      </c>
    </row>
    <row r="38" spans="1:9" x14ac:dyDescent="0.25">
      <c r="A38" s="9">
        <v>35</v>
      </c>
      <c r="B38" s="10" t="s">
        <v>87</v>
      </c>
      <c r="C38" s="10" t="s">
        <v>88</v>
      </c>
      <c r="D38" s="10" t="s">
        <v>89</v>
      </c>
      <c r="E38" s="11">
        <v>45600</v>
      </c>
      <c r="F38" s="12">
        <v>45600</v>
      </c>
      <c r="G38" s="13">
        <v>41000</v>
      </c>
      <c r="H38" s="14">
        <v>2300</v>
      </c>
      <c r="I38" s="14">
        <v>43300</v>
      </c>
    </row>
    <row r="39" spans="1:9" ht="45" x14ac:dyDescent="0.25">
      <c r="A39" s="9">
        <v>36</v>
      </c>
      <c r="B39" s="10" t="s">
        <v>90</v>
      </c>
      <c r="C39" s="10" t="s">
        <v>91</v>
      </c>
      <c r="D39" s="10" t="s">
        <v>92</v>
      </c>
      <c r="E39" s="11">
        <v>693000</v>
      </c>
      <c r="F39" s="12">
        <v>693000</v>
      </c>
      <c r="G39" s="13">
        <v>623700</v>
      </c>
      <c r="H39" s="14">
        <v>34700</v>
      </c>
      <c r="I39" s="14">
        <v>658400</v>
      </c>
    </row>
    <row r="40" spans="1:9" ht="30" x14ac:dyDescent="0.25">
      <c r="A40" s="9">
        <v>37</v>
      </c>
      <c r="B40" s="10" t="s">
        <v>90</v>
      </c>
      <c r="C40" s="10" t="s">
        <v>93</v>
      </c>
      <c r="D40" s="10" t="s">
        <v>94</v>
      </c>
      <c r="E40" s="11">
        <v>216300</v>
      </c>
      <c r="F40" s="12">
        <v>216300</v>
      </c>
      <c r="G40" s="13">
        <v>194700</v>
      </c>
      <c r="H40" s="14">
        <v>10800</v>
      </c>
      <c r="I40" s="14">
        <v>205500</v>
      </c>
    </row>
    <row r="41" spans="1:9" ht="30" x14ac:dyDescent="0.25">
      <c r="A41" s="9">
        <v>38</v>
      </c>
      <c r="B41" s="10" t="s">
        <v>90</v>
      </c>
      <c r="C41" s="10" t="s">
        <v>95</v>
      </c>
      <c r="D41" s="10" t="s">
        <v>11</v>
      </c>
      <c r="E41" s="11">
        <v>10000</v>
      </c>
      <c r="F41" s="12">
        <v>10000</v>
      </c>
      <c r="G41" s="13">
        <v>8500</v>
      </c>
      <c r="H41" s="14"/>
      <c r="I41" s="14">
        <v>8500</v>
      </c>
    </row>
    <row r="42" spans="1:9" ht="30" x14ac:dyDescent="0.25">
      <c r="A42" s="9">
        <v>39</v>
      </c>
      <c r="B42" s="10" t="s">
        <v>96</v>
      </c>
      <c r="C42" s="10" t="s">
        <v>97</v>
      </c>
      <c r="D42" s="10" t="s">
        <v>98</v>
      </c>
      <c r="E42" s="11">
        <v>277600</v>
      </c>
      <c r="F42" s="12">
        <v>277600</v>
      </c>
      <c r="G42" s="13">
        <v>249800</v>
      </c>
      <c r="H42" s="14">
        <v>13900</v>
      </c>
      <c r="I42" s="14">
        <v>263700</v>
      </c>
    </row>
    <row r="43" spans="1:9" ht="30" x14ac:dyDescent="0.25">
      <c r="A43" s="9">
        <v>40</v>
      </c>
      <c r="B43" s="10" t="s">
        <v>96</v>
      </c>
      <c r="C43" s="10" t="s">
        <v>99</v>
      </c>
      <c r="D43" s="10" t="s">
        <v>11</v>
      </c>
      <c r="E43" s="11">
        <v>53500</v>
      </c>
      <c r="F43" s="12">
        <v>53500</v>
      </c>
      <c r="G43" s="13">
        <v>45500</v>
      </c>
      <c r="H43" s="14"/>
      <c r="I43" s="14">
        <v>45500</v>
      </c>
    </row>
    <row r="44" spans="1:9" ht="30" x14ac:dyDescent="0.25">
      <c r="A44" s="9">
        <v>41</v>
      </c>
      <c r="B44" s="10" t="s">
        <v>100</v>
      </c>
      <c r="C44" s="10" t="s">
        <v>101</v>
      </c>
      <c r="D44" s="10" t="s">
        <v>102</v>
      </c>
      <c r="E44" s="11">
        <v>180900</v>
      </c>
      <c r="F44" s="12">
        <v>180900</v>
      </c>
      <c r="G44" s="13">
        <v>153800</v>
      </c>
      <c r="H44" s="14">
        <v>9000</v>
      </c>
      <c r="I44" s="14">
        <v>162800</v>
      </c>
    </row>
    <row r="45" spans="1:9" ht="30" x14ac:dyDescent="0.25">
      <c r="A45" s="9">
        <v>42</v>
      </c>
      <c r="B45" s="10" t="s">
        <v>100</v>
      </c>
      <c r="C45" s="10" t="s">
        <v>103</v>
      </c>
      <c r="D45" s="10" t="s">
        <v>104</v>
      </c>
      <c r="E45" s="11">
        <v>496300</v>
      </c>
      <c r="F45" s="12">
        <v>496300</v>
      </c>
      <c r="G45" s="13">
        <v>421900</v>
      </c>
      <c r="H45" s="14">
        <v>24800</v>
      </c>
      <c r="I45" s="14">
        <v>446700</v>
      </c>
    </row>
    <row r="46" spans="1:9" ht="30" x14ac:dyDescent="0.25">
      <c r="A46" s="9">
        <v>43</v>
      </c>
      <c r="B46" s="10" t="s">
        <v>105</v>
      </c>
      <c r="C46" s="10" t="s">
        <v>106</v>
      </c>
      <c r="D46" s="10" t="s">
        <v>11</v>
      </c>
      <c r="E46" s="11">
        <v>24000</v>
      </c>
      <c r="F46" s="12">
        <v>24000</v>
      </c>
      <c r="G46" s="13">
        <v>20400</v>
      </c>
      <c r="H46" s="14"/>
      <c r="I46" s="14">
        <v>20400</v>
      </c>
    </row>
    <row r="47" spans="1:9" ht="30" x14ac:dyDescent="0.25">
      <c r="A47" s="9">
        <v>44</v>
      </c>
      <c r="B47" s="10" t="s">
        <v>105</v>
      </c>
      <c r="C47" s="10" t="s">
        <v>107</v>
      </c>
      <c r="D47" s="10" t="s">
        <v>108</v>
      </c>
      <c r="E47" s="11">
        <v>40000</v>
      </c>
      <c r="F47" s="12">
        <v>40000</v>
      </c>
      <c r="G47" s="13">
        <v>34000</v>
      </c>
      <c r="H47" s="14"/>
      <c r="I47" s="14">
        <v>34000</v>
      </c>
    </row>
    <row r="48" spans="1:9" ht="45" x14ac:dyDescent="0.25">
      <c r="A48" s="9">
        <v>45</v>
      </c>
      <c r="B48" s="10" t="s">
        <v>109</v>
      </c>
      <c r="C48" s="10" t="s">
        <v>110</v>
      </c>
      <c r="D48" s="10" t="s">
        <v>111</v>
      </c>
      <c r="E48" s="11">
        <v>140700</v>
      </c>
      <c r="F48" s="12">
        <v>140700</v>
      </c>
      <c r="G48" s="13">
        <v>119600</v>
      </c>
      <c r="H48" s="14">
        <v>7000</v>
      </c>
      <c r="I48" s="14">
        <v>126600</v>
      </c>
    </row>
    <row r="49" spans="1:9" ht="30" x14ac:dyDescent="0.25">
      <c r="A49" s="9">
        <v>46</v>
      </c>
      <c r="B49" s="10" t="s">
        <v>109</v>
      </c>
      <c r="C49" s="10" t="s">
        <v>112</v>
      </c>
      <c r="D49" s="10" t="s">
        <v>11</v>
      </c>
      <c r="E49" s="11">
        <v>11500</v>
      </c>
      <c r="F49" s="12">
        <v>11500</v>
      </c>
      <c r="G49" s="13">
        <v>9200</v>
      </c>
      <c r="H49" s="14"/>
      <c r="I49" s="14">
        <v>9200</v>
      </c>
    </row>
    <row r="50" spans="1:9" x14ac:dyDescent="0.25">
      <c r="A50" s="9">
        <v>47</v>
      </c>
      <c r="B50" s="10" t="s">
        <v>113</v>
      </c>
      <c r="C50" s="10" t="s">
        <v>114</v>
      </c>
      <c r="D50" s="10" t="s">
        <v>115</v>
      </c>
      <c r="E50" s="11">
        <v>1834300</v>
      </c>
      <c r="F50" s="12">
        <v>1772900</v>
      </c>
      <c r="G50" s="13">
        <v>1507000</v>
      </c>
      <c r="H50" s="14">
        <v>88600</v>
      </c>
      <c r="I50" s="14">
        <v>1595600</v>
      </c>
    </row>
    <row r="51" spans="1:9" ht="30" x14ac:dyDescent="0.25">
      <c r="A51" s="9">
        <v>48</v>
      </c>
      <c r="B51" s="10" t="s">
        <v>113</v>
      </c>
      <c r="C51" s="10" t="s">
        <v>116</v>
      </c>
      <c r="D51" s="10" t="s">
        <v>11</v>
      </c>
      <c r="E51" s="16">
        <v>125000</v>
      </c>
      <c r="F51" s="12">
        <v>125000</v>
      </c>
      <c r="G51" s="13">
        <v>100000</v>
      </c>
      <c r="H51" s="14"/>
      <c r="I51" s="14">
        <v>100000</v>
      </c>
    </row>
    <row r="52" spans="1:9" ht="30" x14ac:dyDescent="0.25">
      <c r="A52" s="9">
        <v>49</v>
      </c>
      <c r="B52" s="10" t="s">
        <v>117</v>
      </c>
      <c r="C52" s="10" t="s">
        <v>118</v>
      </c>
      <c r="D52" s="10" t="s">
        <v>119</v>
      </c>
      <c r="E52" s="11">
        <v>630700</v>
      </c>
      <c r="F52" s="12">
        <v>630700</v>
      </c>
      <c r="G52" s="13">
        <v>567600</v>
      </c>
      <c r="H52" s="14">
        <v>31500</v>
      </c>
      <c r="I52" s="14">
        <v>599100</v>
      </c>
    </row>
    <row r="53" spans="1:9" ht="30" x14ac:dyDescent="0.25">
      <c r="A53" s="9">
        <v>50</v>
      </c>
      <c r="B53" s="10" t="s">
        <v>120</v>
      </c>
      <c r="C53" s="10" t="s">
        <v>121</v>
      </c>
      <c r="D53" s="10" t="s">
        <v>122</v>
      </c>
      <c r="E53" s="11">
        <v>129600</v>
      </c>
      <c r="F53" s="12">
        <v>129600</v>
      </c>
      <c r="G53" s="13">
        <v>110200</v>
      </c>
      <c r="H53" s="14">
        <v>6500</v>
      </c>
      <c r="I53" s="14">
        <v>116700</v>
      </c>
    </row>
    <row r="54" spans="1:9" ht="30" x14ac:dyDescent="0.25">
      <c r="A54" s="9">
        <v>51</v>
      </c>
      <c r="B54" s="10" t="s">
        <v>123</v>
      </c>
      <c r="C54" s="10" t="s">
        <v>124</v>
      </c>
      <c r="D54" s="10" t="s">
        <v>11</v>
      </c>
      <c r="E54" s="11">
        <v>76200</v>
      </c>
      <c r="F54" s="12">
        <v>76200</v>
      </c>
      <c r="G54" s="13">
        <v>64800</v>
      </c>
      <c r="H54" s="14"/>
      <c r="I54" s="14">
        <v>64800</v>
      </c>
    </row>
    <row r="55" spans="1:9" ht="45" x14ac:dyDescent="0.25">
      <c r="A55" s="9">
        <v>52</v>
      </c>
      <c r="B55" s="10" t="s">
        <v>125</v>
      </c>
      <c r="C55" s="10" t="s">
        <v>126</v>
      </c>
      <c r="D55" s="10" t="s">
        <v>127</v>
      </c>
      <c r="E55" s="11">
        <v>1722500</v>
      </c>
      <c r="F55" s="12">
        <v>1701500</v>
      </c>
      <c r="G55" s="13">
        <v>1531400</v>
      </c>
      <c r="H55" s="14">
        <v>85100</v>
      </c>
      <c r="I55" s="14">
        <v>1616500</v>
      </c>
    </row>
    <row r="56" spans="1:9" ht="30" x14ac:dyDescent="0.25">
      <c r="A56" s="9">
        <v>53</v>
      </c>
      <c r="B56" s="10" t="s">
        <v>125</v>
      </c>
      <c r="C56" s="10" t="s">
        <v>128</v>
      </c>
      <c r="D56" s="10" t="s">
        <v>11</v>
      </c>
      <c r="E56" s="16">
        <v>58700</v>
      </c>
      <c r="F56" s="12">
        <v>58700</v>
      </c>
      <c r="G56" s="13">
        <v>49900</v>
      </c>
      <c r="H56" s="14"/>
      <c r="I56" s="14">
        <v>49900</v>
      </c>
    </row>
    <row r="57" spans="1:9" x14ac:dyDescent="0.25">
      <c r="A57" s="9">
        <v>54</v>
      </c>
      <c r="B57" s="10" t="s">
        <v>125</v>
      </c>
      <c r="C57" s="10" t="s">
        <v>129</v>
      </c>
      <c r="D57" s="10" t="s">
        <v>130</v>
      </c>
      <c r="E57" s="16">
        <v>195000</v>
      </c>
      <c r="F57" s="12">
        <v>195000</v>
      </c>
      <c r="G57" s="13">
        <v>165800</v>
      </c>
      <c r="H57" s="14"/>
      <c r="I57" s="14">
        <v>165800</v>
      </c>
    </row>
    <row r="58" spans="1:9" x14ac:dyDescent="0.25">
      <c r="A58" s="9">
        <v>55</v>
      </c>
      <c r="B58" s="10" t="s">
        <v>125</v>
      </c>
      <c r="C58" s="10" t="s">
        <v>131</v>
      </c>
      <c r="D58" s="10" t="s">
        <v>132</v>
      </c>
      <c r="E58" s="16">
        <v>77350</v>
      </c>
      <c r="F58" s="12">
        <v>77350</v>
      </c>
      <c r="G58" s="13">
        <v>65700</v>
      </c>
      <c r="H58" s="14"/>
      <c r="I58" s="14">
        <v>65700</v>
      </c>
    </row>
    <row r="59" spans="1:9" ht="30" x14ac:dyDescent="0.25">
      <c r="A59" s="9">
        <v>56</v>
      </c>
      <c r="B59" s="10" t="s">
        <v>133</v>
      </c>
      <c r="C59" s="10" t="s">
        <v>134</v>
      </c>
      <c r="D59" s="10" t="s">
        <v>11</v>
      </c>
      <c r="E59" s="11">
        <v>25000</v>
      </c>
      <c r="F59" s="12">
        <v>25000</v>
      </c>
      <c r="G59" s="13">
        <v>21300</v>
      </c>
      <c r="H59" s="14"/>
      <c r="I59" s="14">
        <v>21300</v>
      </c>
    </row>
    <row r="60" spans="1:9" ht="60" x14ac:dyDescent="0.25">
      <c r="A60" s="9">
        <v>57</v>
      </c>
      <c r="B60" s="10" t="s">
        <v>135</v>
      </c>
      <c r="C60" s="10" t="s">
        <v>136</v>
      </c>
      <c r="D60" s="10" t="s">
        <v>137</v>
      </c>
      <c r="E60" s="11">
        <v>23500</v>
      </c>
      <c r="F60" s="12">
        <v>18300</v>
      </c>
      <c r="G60" s="13">
        <v>16500</v>
      </c>
      <c r="H60" s="14">
        <v>900</v>
      </c>
      <c r="I60" s="14">
        <v>17400</v>
      </c>
    </row>
    <row r="61" spans="1:9" ht="30" x14ac:dyDescent="0.25">
      <c r="A61" s="9">
        <v>58</v>
      </c>
      <c r="B61" s="10" t="s">
        <v>138</v>
      </c>
      <c r="C61" s="10" t="s">
        <v>139</v>
      </c>
      <c r="D61" s="10" t="s">
        <v>140</v>
      </c>
      <c r="E61" s="11">
        <v>70000</v>
      </c>
      <c r="F61" s="12">
        <v>55000</v>
      </c>
      <c r="G61" s="13">
        <v>49500</v>
      </c>
      <c r="H61" s="14">
        <v>2800</v>
      </c>
      <c r="I61" s="14">
        <v>52300</v>
      </c>
    </row>
    <row r="62" spans="1:9" ht="45" x14ac:dyDescent="0.25">
      <c r="A62" s="9">
        <v>59</v>
      </c>
      <c r="B62" s="10" t="s">
        <v>138</v>
      </c>
      <c r="C62" s="10" t="s">
        <v>141</v>
      </c>
      <c r="D62" s="10" t="s">
        <v>142</v>
      </c>
      <c r="E62" s="11">
        <v>1701300</v>
      </c>
      <c r="F62" s="12">
        <v>1701300</v>
      </c>
      <c r="G62" s="13">
        <v>1446100</v>
      </c>
      <c r="H62" s="14">
        <v>85100</v>
      </c>
      <c r="I62" s="14">
        <v>1531200</v>
      </c>
    </row>
    <row r="63" spans="1:9" ht="45" x14ac:dyDescent="0.25">
      <c r="A63" s="9">
        <v>60</v>
      </c>
      <c r="B63" s="10" t="s">
        <v>138</v>
      </c>
      <c r="C63" s="10" t="s">
        <v>143</v>
      </c>
      <c r="D63" s="10" t="s">
        <v>144</v>
      </c>
      <c r="E63" s="11">
        <v>167000</v>
      </c>
      <c r="F63" s="12">
        <v>156800</v>
      </c>
      <c r="G63" s="13">
        <v>133300</v>
      </c>
      <c r="H63" s="14">
        <v>7800</v>
      </c>
      <c r="I63" s="14">
        <v>141100</v>
      </c>
    </row>
    <row r="64" spans="1:9" ht="30" x14ac:dyDescent="0.25">
      <c r="A64" s="9">
        <v>61</v>
      </c>
      <c r="B64" s="10" t="s">
        <v>138</v>
      </c>
      <c r="C64" s="10" t="s">
        <v>145</v>
      </c>
      <c r="D64" s="10" t="s">
        <v>146</v>
      </c>
      <c r="E64" s="11">
        <v>621500</v>
      </c>
      <c r="F64" s="12">
        <v>621500</v>
      </c>
      <c r="G64" s="13">
        <v>528300</v>
      </c>
      <c r="H64" s="14"/>
      <c r="I64" s="14">
        <v>528300</v>
      </c>
    </row>
    <row r="65" spans="1:9" ht="60" x14ac:dyDescent="0.25">
      <c r="A65" s="9">
        <v>62</v>
      </c>
      <c r="B65" s="10" t="s">
        <v>147</v>
      </c>
      <c r="C65" s="10" t="s">
        <v>148</v>
      </c>
      <c r="D65" s="10" t="s">
        <v>149</v>
      </c>
      <c r="E65" s="11">
        <v>412400</v>
      </c>
      <c r="F65" s="12">
        <v>412400</v>
      </c>
      <c r="G65" s="13">
        <v>350500</v>
      </c>
      <c r="H65" s="14"/>
      <c r="I65" s="14">
        <v>350500</v>
      </c>
    </row>
    <row r="66" spans="1:9" ht="30" x14ac:dyDescent="0.25">
      <c r="A66" s="9">
        <v>63</v>
      </c>
      <c r="B66" s="10" t="s">
        <v>150</v>
      </c>
      <c r="C66" s="10" t="s">
        <v>151</v>
      </c>
      <c r="D66" s="10" t="s">
        <v>11</v>
      </c>
      <c r="E66" s="11">
        <v>20000</v>
      </c>
      <c r="F66" s="12">
        <v>20000</v>
      </c>
      <c r="G66" s="13">
        <v>17000</v>
      </c>
      <c r="H66" s="14"/>
      <c r="I66" s="14">
        <v>17000</v>
      </c>
    </row>
    <row r="67" spans="1:9" ht="45" x14ac:dyDescent="0.25">
      <c r="A67" s="9">
        <v>64</v>
      </c>
      <c r="B67" s="10" t="s">
        <v>152</v>
      </c>
      <c r="C67" s="10" t="s">
        <v>153</v>
      </c>
      <c r="D67" s="10" t="s">
        <v>154</v>
      </c>
      <c r="E67" s="11">
        <v>910000</v>
      </c>
      <c r="F67" s="12">
        <v>910000</v>
      </c>
      <c r="G67" s="13">
        <v>819000</v>
      </c>
      <c r="H67" s="14">
        <v>45500</v>
      </c>
      <c r="I67" s="14">
        <v>864500</v>
      </c>
    </row>
    <row r="68" spans="1:9" ht="45" x14ac:dyDescent="0.25">
      <c r="A68" s="9">
        <v>65</v>
      </c>
      <c r="B68" s="10" t="s">
        <v>155</v>
      </c>
      <c r="C68" s="10" t="s">
        <v>156</v>
      </c>
      <c r="D68" s="10" t="s">
        <v>157</v>
      </c>
      <c r="E68" s="11">
        <v>79200</v>
      </c>
      <c r="F68" s="12">
        <v>79200</v>
      </c>
      <c r="G68" s="13">
        <v>67300</v>
      </c>
      <c r="H68" s="14">
        <v>4000</v>
      </c>
      <c r="I68" s="14">
        <v>71300</v>
      </c>
    </row>
    <row r="69" spans="1:9" s="18" customFormat="1" ht="45" x14ac:dyDescent="0.25">
      <c r="A69" s="9">
        <v>66</v>
      </c>
      <c r="B69" s="10" t="s">
        <v>155</v>
      </c>
      <c r="C69" s="10" t="s">
        <v>158</v>
      </c>
      <c r="D69" s="10" t="s">
        <v>159</v>
      </c>
      <c r="E69" s="11">
        <v>60500</v>
      </c>
      <c r="F69" s="12">
        <v>60500</v>
      </c>
      <c r="G69" s="13">
        <v>51400</v>
      </c>
      <c r="H69" s="14">
        <v>3000</v>
      </c>
      <c r="I69" s="14">
        <v>54400</v>
      </c>
    </row>
    <row r="70" spans="1:9" ht="45" x14ac:dyDescent="0.25">
      <c r="A70" s="9">
        <v>67</v>
      </c>
      <c r="B70" s="19" t="s">
        <v>160</v>
      </c>
      <c r="C70" s="19" t="s">
        <v>161</v>
      </c>
      <c r="D70" s="20" t="s">
        <v>162</v>
      </c>
      <c r="E70" s="21">
        <v>705500</v>
      </c>
      <c r="F70" s="21">
        <v>705500</v>
      </c>
      <c r="G70" s="13">
        <v>599700</v>
      </c>
      <c r="H70" s="14">
        <v>35300</v>
      </c>
      <c r="I70" s="14">
        <v>635000</v>
      </c>
    </row>
    <row r="71" spans="1:9" ht="30" x14ac:dyDescent="0.25">
      <c r="A71" s="9">
        <v>68</v>
      </c>
      <c r="B71" s="10" t="s">
        <v>163</v>
      </c>
      <c r="C71" s="10" t="s">
        <v>164</v>
      </c>
      <c r="D71" s="10" t="s">
        <v>11</v>
      </c>
      <c r="E71" s="11">
        <v>20000</v>
      </c>
      <c r="F71" s="12">
        <v>20000</v>
      </c>
      <c r="G71" s="13">
        <v>16000</v>
      </c>
      <c r="H71" s="14"/>
      <c r="I71" s="14">
        <v>16000</v>
      </c>
    </row>
    <row r="72" spans="1:9" ht="45" x14ac:dyDescent="0.25">
      <c r="A72" s="9">
        <v>69</v>
      </c>
      <c r="B72" s="10" t="s">
        <v>165</v>
      </c>
      <c r="C72" s="10" t="s">
        <v>166</v>
      </c>
      <c r="D72" s="10" t="s">
        <v>167</v>
      </c>
      <c r="E72" s="11">
        <v>466000</v>
      </c>
      <c r="F72" s="12">
        <v>448900</v>
      </c>
      <c r="G72" s="13">
        <v>381600</v>
      </c>
      <c r="H72" s="14">
        <v>22400</v>
      </c>
      <c r="I72" s="14">
        <v>404000</v>
      </c>
    </row>
    <row r="73" spans="1:9" ht="30" x14ac:dyDescent="0.25">
      <c r="A73" s="9">
        <v>70</v>
      </c>
      <c r="B73" s="10" t="s">
        <v>168</v>
      </c>
      <c r="C73" s="10" t="s">
        <v>169</v>
      </c>
      <c r="D73" s="10" t="s">
        <v>170</v>
      </c>
      <c r="E73" s="11">
        <v>733000</v>
      </c>
      <c r="F73" s="12">
        <v>733000</v>
      </c>
      <c r="G73" s="13">
        <v>659700</v>
      </c>
      <c r="H73" s="14">
        <v>36700</v>
      </c>
      <c r="I73" s="14">
        <v>696400</v>
      </c>
    </row>
    <row r="74" spans="1:9" ht="30" x14ac:dyDescent="0.25">
      <c r="A74" s="9">
        <v>71</v>
      </c>
      <c r="B74" s="10" t="s">
        <v>168</v>
      </c>
      <c r="C74" s="10" t="s">
        <v>171</v>
      </c>
      <c r="D74" s="10" t="s">
        <v>11</v>
      </c>
      <c r="E74" s="11">
        <v>40000</v>
      </c>
      <c r="F74" s="12">
        <v>40000</v>
      </c>
      <c r="G74" s="13">
        <v>34000</v>
      </c>
      <c r="H74" s="14"/>
      <c r="I74" s="14">
        <v>34000</v>
      </c>
    </row>
    <row r="75" spans="1:9" ht="30" x14ac:dyDescent="0.25">
      <c r="A75" s="9">
        <v>72</v>
      </c>
      <c r="B75" s="10" t="s">
        <v>172</v>
      </c>
      <c r="C75" s="10" t="s">
        <v>173</v>
      </c>
      <c r="D75" s="10" t="s">
        <v>174</v>
      </c>
      <c r="E75" s="11">
        <v>275000</v>
      </c>
      <c r="F75" s="12">
        <v>275000</v>
      </c>
      <c r="G75" s="13">
        <v>247500</v>
      </c>
      <c r="H75" s="14">
        <v>13800</v>
      </c>
      <c r="I75" s="14">
        <v>261300</v>
      </c>
    </row>
    <row r="76" spans="1:9" ht="30" x14ac:dyDescent="0.25">
      <c r="A76" s="9">
        <v>73</v>
      </c>
      <c r="B76" s="10" t="s">
        <v>172</v>
      </c>
      <c r="C76" s="10" t="s">
        <v>175</v>
      </c>
      <c r="D76" s="10" t="s">
        <v>176</v>
      </c>
      <c r="E76" s="11">
        <v>588500</v>
      </c>
      <c r="F76" s="12">
        <v>588500</v>
      </c>
      <c r="G76" s="13">
        <v>529700</v>
      </c>
      <c r="H76" s="14">
        <v>29400</v>
      </c>
      <c r="I76" s="14">
        <v>559100</v>
      </c>
    </row>
    <row r="77" spans="1:9" x14ac:dyDescent="0.25">
      <c r="A77" s="9">
        <v>74</v>
      </c>
      <c r="B77" s="10" t="s">
        <v>172</v>
      </c>
      <c r="C77" s="10" t="s">
        <v>177</v>
      </c>
      <c r="D77" s="10" t="s">
        <v>178</v>
      </c>
      <c r="E77" s="11">
        <v>3450000</v>
      </c>
      <c r="F77" s="12">
        <v>818400</v>
      </c>
      <c r="G77" s="13">
        <v>736600</v>
      </c>
      <c r="H77" s="14">
        <v>40900</v>
      </c>
      <c r="I77" s="14">
        <v>777500</v>
      </c>
    </row>
    <row r="78" spans="1:9" ht="30" x14ac:dyDescent="0.25">
      <c r="A78" s="9">
        <v>75</v>
      </c>
      <c r="B78" s="10" t="s">
        <v>172</v>
      </c>
      <c r="C78" s="10" t="s">
        <v>179</v>
      </c>
      <c r="D78" s="10" t="s">
        <v>180</v>
      </c>
      <c r="E78" s="11">
        <v>317400</v>
      </c>
      <c r="F78" s="12">
        <v>317400</v>
      </c>
      <c r="G78" s="13">
        <v>269800</v>
      </c>
      <c r="H78" s="14"/>
      <c r="I78" s="14">
        <v>269800</v>
      </c>
    </row>
    <row r="79" spans="1:9" ht="30" x14ac:dyDescent="0.25">
      <c r="A79" s="9">
        <v>76</v>
      </c>
      <c r="B79" s="10" t="s">
        <v>181</v>
      </c>
      <c r="C79" s="10" t="s">
        <v>182</v>
      </c>
      <c r="D79" s="10" t="s">
        <v>11</v>
      </c>
      <c r="E79" s="11">
        <v>5000</v>
      </c>
      <c r="F79" s="12">
        <v>5000</v>
      </c>
      <c r="G79" s="13">
        <v>4000</v>
      </c>
      <c r="H79" s="14"/>
      <c r="I79" s="14">
        <v>4000</v>
      </c>
    </row>
    <row r="80" spans="1:9" ht="30" x14ac:dyDescent="0.25">
      <c r="A80" s="9">
        <v>77</v>
      </c>
      <c r="B80" s="10" t="s">
        <v>183</v>
      </c>
      <c r="C80" s="10" t="s">
        <v>184</v>
      </c>
      <c r="D80" s="10" t="s">
        <v>11</v>
      </c>
      <c r="E80" s="11">
        <v>94300</v>
      </c>
      <c r="F80" s="12">
        <v>94300</v>
      </c>
      <c r="G80" s="13">
        <v>80200</v>
      </c>
      <c r="H80" s="14"/>
      <c r="I80" s="14">
        <v>80200</v>
      </c>
    </row>
    <row r="81" spans="1:9" ht="30" x14ac:dyDescent="0.25">
      <c r="A81" s="9">
        <v>78</v>
      </c>
      <c r="B81" s="10" t="s">
        <v>185</v>
      </c>
      <c r="C81" s="10" t="s">
        <v>186</v>
      </c>
      <c r="D81" s="10" t="s">
        <v>187</v>
      </c>
      <c r="E81" s="11">
        <v>500800</v>
      </c>
      <c r="F81" s="12">
        <v>497200</v>
      </c>
      <c r="G81" s="13">
        <v>447500</v>
      </c>
      <c r="H81" s="14">
        <v>24900</v>
      </c>
      <c r="I81" s="14">
        <v>472400</v>
      </c>
    </row>
    <row r="82" spans="1:9" ht="30" x14ac:dyDescent="0.25">
      <c r="A82" s="9">
        <v>79</v>
      </c>
      <c r="B82" s="10" t="s">
        <v>185</v>
      </c>
      <c r="C82" s="10" t="s">
        <v>188</v>
      </c>
      <c r="D82" s="10" t="s">
        <v>11</v>
      </c>
      <c r="E82" s="11">
        <v>40000</v>
      </c>
      <c r="F82" s="12">
        <v>40000</v>
      </c>
      <c r="G82" s="13">
        <v>34000</v>
      </c>
      <c r="H82" s="14"/>
      <c r="I82" s="14">
        <v>34000</v>
      </c>
    </row>
    <row r="83" spans="1:9" ht="45" x14ac:dyDescent="0.25">
      <c r="A83" s="9">
        <v>80</v>
      </c>
      <c r="B83" s="10" t="s">
        <v>189</v>
      </c>
      <c r="C83" s="10" t="s">
        <v>190</v>
      </c>
      <c r="D83" s="10" t="s">
        <v>191</v>
      </c>
      <c r="E83" s="11">
        <v>315000</v>
      </c>
      <c r="F83" s="12">
        <v>315000</v>
      </c>
      <c r="G83" s="13">
        <v>283500</v>
      </c>
      <c r="H83" s="14">
        <v>15800</v>
      </c>
      <c r="I83" s="14">
        <v>299300</v>
      </c>
    </row>
    <row r="84" spans="1:9" ht="30" x14ac:dyDescent="0.25">
      <c r="A84" s="9">
        <v>81</v>
      </c>
      <c r="B84" s="10" t="s">
        <v>189</v>
      </c>
      <c r="C84" s="10" t="s">
        <v>192</v>
      </c>
      <c r="D84" s="10" t="s">
        <v>193</v>
      </c>
      <c r="E84" s="11">
        <v>20000</v>
      </c>
      <c r="F84" s="12">
        <v>20000</v>
      </c>
      <c r="G84" s="13">
        <v>18000</v>
      </c>
      <c r="H84" s="14">
        <v>1000</v>
      </c>
      <c r="I84" s="14">
        <v>19000</v>
      </c>
    </row>
    <row r="85" spans="1:9" ht="45" x14ac:dyDescent="0.25">
      <c r="A85" s="9">
        <v>82</v>
      </c>
      <c r="B85" s="10" t="s">
        <v>189</v>
      </c>
      <c r="C85" s="10" t="s">
        <v>194</v>
      </c>
      <c r="D85" s="10" t="s">
        <v>195</v>
      </c>
      <c r="E85" s="11">
        <v>500000</v>
      </c>
      <c r="F85" s="12">
        <v>500000</v>
      </c>
      <c r="G85" s="13">
        <v>450000</v>
      </c>
      <c r="H85" s="14">
        <v>25000</v>
      </c>
      <c r="I85" s="14">
        <v>475000</v>
      </c>
    </row>
    <row r="86" spans="1:9" ht="30" x14ac:dyDescent="0.25">
      <c r="A86" s="9">
        <v>83</v>
      </c>
      <c r="B86" s="10" t="s">
        <v>189</v>
      </c>
      <c r="C86" s="10" t="s">
        <v>196</v>
      </c>
      <c r="D86" s="10" t="s">
        <v>11</v>
      </c>
      <c r="E86" s="11">
        <v>23000</v>
      </c>
      <c r="F86" s="12">
        <v>23000</v>
      </c>
      <c r="G86" s="13">
        <v>19600</v>
      </c>
      <c r="H86" s="14"/>
      <c r="I86" s="14">
        <v>19600</v>
      </c>
    </row>
    <row r="87" spans="1:9" ht="60" x14ac:dyDescent="0.25">
      <c r="A87" s="9">
        <v>84</v>
      </c>
      <c r="B87" s="10" t="s">
        <v>197</v>
      </c>
      <c r="C87" s="10" t="s">
        <v>198</v>
      </c>
      <c r="D87" s="10" t="s">
        <v>199</v>
      </c>
      <c r="E87" s="11">
        <v>503399.99999999994</v>
      </c>
      <c r="F87" s="12">
        <v>503399.99999999994</v>
      </c>
      <c r="G87" s="13">
        <v>453100</v>
      </c>
      <c r="H87" s="14">
        <v>25200</v>
      </c>
      <c r="I87" s="14">
        <v>478300</v>
      </c>
    </row>
    <row r="88" spans="1:9" ht="45" x14ac:dyDescent="0.25">
      <c r="A88" s="9">
        <v>85</v>
      </c>
      <c r="B88" s="10" t="s">
        <v>200</v>
      </c>
      <c r="C88" s="10" t="s">
        <v>201</v>
      </c>
      <c r="D88" s="10" t="s">
        <v>202</v>
      </c>
      <c r="E88" s="11">
        <v>285400</v>
      </c>
      <c r="F88" s="12">
        <v>285400</v>
      </c>
      <c r="G88" s="13">
        <v>242600</v>
      </c>
      <c r="H88" s="14">
        <v>14300</v>
      </c>
      <c r="I88" s="14">
        <v>256900</v>
      </c>
    </row>
    <row r="89" spans="1:9" x14ac:dyDescent="0.25">
      <c r="A89" s="9">
        <v>86</v>
      </c>
      <c r="B89" s="10" t="s">
        <v>203</v>
      </c>
      <c r="C89" s="10" t="s">
        <v>204</v>
      </c>
      <c r="D89" s="10" t="s">
        <v>205</v>
      </c>
      <c r="E89" s="11">
        <v>86900</v>
      </c>
      <c r="F89" s="12">
        <v>86900</v>
      </c>
      <c r="G89" s="13">
        <v>78200</v>
      </c>
      <c r="H89" s="14">
        <v>4300</v>
      </c>
      <c r="I89" s="14">
        <v>82500</v>
      </c>
    </row>
    <row r="90" spans="1:9" ht="45" x14ac:dyDescent="0.25">
      <c r="A90" s="9">
        <v>87</v>
      </c>
      <c r="B90" s="10" t="s">
        <v>206</v>
      </c>
      <c r="C90" s="10" t="s">
        <v>207</v>
      </c>
      <c r="D90" s="10" t="s">
        <v>208</v>
      </c>
      <c r="E90" s="11">
        <v>108000</v>
      </c>
      <c r="F90" s="12">
        <v>108000</v>
      </c>
      <c r="G90" s="13">
        <v>91800</v>
      </c>
      <c r="H90" s="14">
        <v>5400</v>
      </c>
      <c r="I90" s="14">
        <v>97200</v>
      </c>
    </row>
    <row r="91" spans="1:9" ht="75" x14ac:dyDescent="0.25">
      <c r="A91" s="9">
        <v>88</v>
      </c>
      <c r="B91" s="10" t="s">
        <v>209</v>
      </c>
      <c r="C91" s="10" t="s">
        <v>210</v>
      </c>
      <c r="D91" s="10" t="s">
        <v>211</v>
      </c>
      <c r="E91" s="11">
        <v>1210900</v>
      </c>
      <c r="F91" s="12">
        <v>1210900</v>
      </c>
      <c r="G91" s="13">
        <v>1089800</v>
      </c>
      <c r="H91" s="14">
        <v>60500</v>
      </c>
      <c r="I91" s="14">
        <v>1150300</v>
      </c>
    </row>
    <row r="92" spans="1:9" ht="75" x14ac:dyDescent="0.25">
      <c r="A92" s="9">
        <v>89</v>
      </c>
      <c r="B92" s="10" t="s">
        <v>209</v>
      </c>
      <c r="C92" s="10" t="s">
        <v>212</v>
      </c>
      <c r="D92" s="10" t="s">
        <v>213</v>
      </c>
      <c r="E92" s="11">
        <v>402300</v>
      </c>
      <c r="F92" s="12">
        <v>402300</v>
      </c>
      <c r="G92" s="13">
        <v>362100</v>
      </c>
      <c r="H92" s="14">
        <v>20100</v>
      </c>
      <c r="I92" s="14">
        <v>382200</v>
      </c>
    </row>
    <row r="93" spans="1:9" ht="45" x14ac:dyDescent="0.25">
      <c r="A93" s="9">
        <v>90</v>
      </c>
      <c r="B93" s="10" t="s">
        <v>214</v>
      </c>
      <c r="C93" s="10" t="s">
        <v>215</v>
      </c>
      <c r="D93" s="10" t="s">
        <v>216</v>
      </c>
      <c r="E93" s="11">
        <v>1243100</v>
      </c>
      <c r="F93" s="12">
        <v>1243100</v>
      </c>
      <c r="G93" s="13">
        <v>1118800</v>
      </c>
      <c r="H93" s="14">
        <v>62200</v>
      </c>
      <c r="I93" s="14">
        <v>1181000</v>
      </c>
    </row>
    <row r="94" spans="1:9" ht="45" x14ac:dyDescent="0.25">
      <c r="A94" s="9">
        <v>91</v>
      </c>
      <c r="B94" s="10" t="s">
        <v>217</v>
      </c>
      <c r="C94" s="10" t="s">
        <v>218</v>
      </c>
      <c r="D94" s="10" t="s">
        <v>219</v>
      </c>
      <c r="E94" s="11">
        <v>3285300</v>
      </c>
      <c r="F94" s="12">
        <v>151000</v>
      </c>
      <c r="G94" s="13">
        <v>135900</v>
      </c>
      <c r="H94" s="14">
        <v>7600</v>
      </c>
      <c r="I94" s="14">
        <v>143500</v>
      </c>
    </row>
    <row r="95" spans="1:9" ht="30" x14ac:dyDescent="0.25">
      <c r="A95" s="9">
        <v>92</v>
      </c>
      <c r="B95" s="10" t="s">
        <v>220</v>
      </c>
      <c r="C95" s="10" t="s">
        <v>221</v>
      </c>
      <c r="D95" s="10" t="s">
        <v>11</v>
      </c>
      <c r="E95" s="11">
        <v>12500</v>
      </c>
      <c r="F95" s="12">
        <v>12500</v>
      </c>
      <c r="G95" s="13">
        <v>10000</v>
      </c>
      <c r="H95" s="14"/>
      <c r="I95" s="14">
        <v>10000</v>
      </c>
    </row>
    <row r="96" spans="1:9" ht="30" x14ac:dyDescent="0.25">
      <c r="A96" s="9">
        <v>93</v>
      </c>
      <c r="B96" s="10" t="s">
        <v>222</v>
      </c>
      <c r="C96" s="10" t="s">
        <v>223</v>
      </c>
      <c r="D96" s="10" t="s">
        <v>224</v>
      </c>
      <c r="E96" s="11">
        <v>466800</v>
      </c>
      <c r="F96" s="12">
        <v>466800</v>
      </c>
      <c r="G96" s="13">
        <v>420100</v>
      </c>
      <c r="H96" s="14">
        <v>23300</v>
      </c>
      <c r="I96" s="14">
        <v>443400</v>
      </c>
    </row>
    <row r="97" spans="1:9" ht="45" x14ac:dyDescent="0.25">
      <c r="A97" s="9">
        <v>94</v>
      </c>
      <c r="B97" s="10" t="s">
        <v>225</v>
      </c>
      <c r="C97" s="10" t="s">
        <v>226</v>
      </c>
      <c r="D97" s="10" t="s">
        <v>227</v>
      </c>
      <c r="E97" s="11">
        <v>572300</v>
      </c>
      <c r="F97" s="12">
        <v>572300</v>
      </c>
      <c r="G97" s="13">
        <v>486500</v>
      </c>
      <c r="H97" s="14">
        <v>28600</v>
      </c>
      <c r="I97" s="14">
        <v>515100</v>
      </c>
    </row>
    <row r="98" spans="1:9" ht="30" x14ac:dyDescent="0.25">
      <c r="A98" s="9">
        <v>95</v>
      </c>
      <c r="B98" s="10" t="s">
        <v>228</v>
      </c>
      <c r="C98" s="10" t="s">
        <v>229</v>
      </c>
      <c r="D98" s="10" t="s">
        <v>230</v>
      </c>
      <c r="E98" s="11">
        <v>137300</v>
      </c>
      <c r="F98" s="12">
        <v>137300</v>
      </c>
      <c r="G98" s="13">
        <v>123600</v>
      </c>
      <c r="H98" s="14">
        <v>6900</v>
      </c>
      <c r="I98" s="14">
        <v>130500</v>
      </c>
    </row>
    <row r="99" spans="1:9" ht="45" x14ac:dyDescent="0.25">
      <c r="A99" s="9">
        <v>96</v>
      </c>
      <c r="B99" s="10" t="s">
        <v>231</v>
      </c>
      <c r="C99" s="10" t="s">
        <v>232</v>
      </c>
      <c r="D99" s="10" t="s">
        <v>233</v>
      </c>
      <c r="E99" s="11">
        <v>12400</v>
      </c>
      <c r="F99" s="12">
        <v>12400</v>
      </c>
      <c r="G99" s="13">
        <v>11200</v>
      </c>
      <c r="H99" s="14">
        <v>600</v>
      </c>
      <c r="I99" s="14">
        <v>11800</v>
      </c>
    </row>
    <row r="100" spans="1:9" ht="75" x14ac:dyDescent="0.25">
      <c r="A100" s="9">
        <v>97</v>
      </c>
      <c r="B100" s="10" t="s">
        <v>231</v>
      </c>
      <c r="C100" s="10" t="s">
        <v>234</v>
      </c>
      <c r="D100" s="10" t="s">
        <v>235</v>
      </c>
      <c r="E100" s="11">
        <v>131000</v>
      </c>
      <c r="F100" s="12">
        <v>131000</v>
      </c>
      <c r="G100" s="13">
        <v>111400</v>
      </c>
      <c r="H100" s="14"/>
      <c r="I100" s="14">
        <v>111400</v>
      </c>
    </row>
    <row r="101" spans="1:9" ht="30" x14ac:dyDescent="0.25">
      <c r="A101" s="9">
        <v>98</v>
      </c>
      <c r="B101" s="10" t="s">
        <v>236</v>
      </c>
      <c r="C101" s="10" t="s">
        <v>237</v>
      </c>
      <c r="D101" s="10" t="s">
        <v>11</v>
      </c>
      <c r="E101" s="11">
        <v>12500</v>
      </c>
      <c r="F101" s="12">
        <v>12500</v>
      </c>
      <c r="G101" s="13">
        <v>10600</v>
      </c>
      <c r="H101" s="14"/>
      <c r="I101" s="14">
        <v>10600</v>
      </c>
    </row>
    <row r="102" spans="1:9" ht="30" x14ac:dyDescent="0.25">
      <c r="A102" s="9">
        <v>99</v>
      </c>
      <c r="B102" s="10" t="s">
        <v>238</v>
      </c>
      <c r="C102" s="10" t="s">
        <v>239</v>
      </c>
      <c r="D102" s="10" t="s">
        <v>11</v>
      </c>
      <c r="E102" s="16">
        <v>12000</v>
      </c>
      <c r="F102" s="12">
        <v>12000</v>
      </c>
      <c r="G102" s="13">
        <v>10200</v>
      </c>
      <c r="H102" s="14"/>
      <c r="I102" s="14">
        <v>10200</v>
      </c>
    </row>
    <row r="103" spans="1:9" ht="30" x14ac:dyDescent="0.25">
      <c r="A103" s="9">
        <v>100</v>
      </c>
      <c r="B103" s="10" t="s">
        <v>240</v>
      </c>
      <c r="C103" s="10" t="s">
        <v>241</v>
      </c>
      <c r="D103" s="10" t="s">
        <v>242</v>
      </c>
      <c r="E103" s="11">
        <v>497500</v>
      </c>
      <c r="F103" s="12">
        <v>478300</v>
      </c>
      <c r="G103" s="13">
        <v>406600</v>
      </c>
      <c r="H103" s="14">
        <v>23900</v>
      </c>
      <c r="I103" s="14">
        <v>430500</v>
      </c>
    </row>
    <row r="104" spans="1:9" ht="30" x14ac:dyDescent="0.25">
      <c r="A104" s="9">
        <v>101</v>
      </c>
      <c r="B104" s="10" t="s">
        <v>243</v>
      </c>
      <c r="C104" s="10" t="s">
        <v>244</v>
      </c>
      <c r="D104" s="10" t="s">
        <v>245</v>
      </c>
      <c r="E104" s="11">
        <v>2836100</v>
      </c>
      <c r="F104" s="12">
        <v>2836100</v>
      </c>
      <c r="G104" s="13">
        <v>2410700</v>
      </c>
      <c r="H104" s="14">
        <v>141800</v>
      </c>
      <c r="I104" s="14">
        <v>2552500</v>
      </c>
    </row>
    <row r="105" spans="1:9" x14ac:dyDescent="0.25">
      <c r="A105" s="9">
        <v>102</v>
      </c>
      <c r="B105" s="10" t="s">
        <v>243</v>
      </c>
      <c r="C105" s="10" t="s">
        <v>246</v>
      </c>
      <c r="D105" s="10" t="s">
        <v>247</v>
      </c>
      <c r="E105" s="11">
        <v>70400</v>
      </c>
      <c r="F105" s="12">
        <v>31500</v>
      </c>
      <c r="G105" s="13">
        <v>26800</v>
      </c>
      <c r="H105" s="14">
        <v>1600</v>
      </c>
      <c r="I105" s="14">
        <v>28400</v>
      </c>
    </row>
    <row r="106" spans="1:9" ht="30" x14ac:dyDescent="0.25">
      <c r="A106" s="9">
        <v>103</v>
      </c>
      <c r="B106" s="10" t="s">
        <v>243</v>
      </c>
      <c r="C106" s="10" t="s">
        <v>248</v>
      </c>
      <c r="D106" s="10" t="s">
        <v>249</v>
      </c>
      <c r="E106" s="11">
        <v>120200</v>
      </c>
      <c r="F106" s="12">
        <v>120200</v>
      </c>
      <c r="G106" s="13">
        <v>102200</v>
      </c>
      <c r="H106" s="14">
        <v>6000</v>
      </c>
      <c r="I106" s="14">
        <v>108200</v>
      </c>
    </row>
    <row r="107" spans="1:9" ht="60" x14ac:dyDescent="0.25">
      <c r="A107" s="9">
        <v>104</v>
      </c>
      <c r="B107" s="10" t="s">
        <v>250</v>
      </c>
      <c r="C107" s="10" t="s">
        <v>251</v>
      </c>
      <c r="D107" s="10" t="s">
        <v>252</v>
      </c>
      <c r="E107" s="11">
        <v>407500</v>
      </c>
      <c r="F107" s="12">
        <v>407500</v>
      </c>
      <c r="G107" s="13">
        <v>346400</v>
      </c>
      <c r="H107" s="14">
        <v>20400</v>
      </c>
      <c r="I107" s="14">
        <v>366800</v>
      </c>
    </row>
    <row r="108" spans="1:9" ht="45" x14ac:dyDescent="0.25">
      <c r="A108" s="9">
        <v>105</v>
      </c>
      <c r="B108" s="10" t="s">
        <v>253</v>
      </c>
      <c r="C108" s="10" t="s">
        <v>254</v>
      </c>
      <c r="D108" s="10" t="s">
        <v>255</v>
      </c>
      <c r="E108" s="11">
        <v>575000</v>
      </c>
      <c r="F108" s="12">
        <v>575000</v>
      </c>
      <c r="G108" s="13">
        <v>488800</v>
      </c>
      <c r="H108" s="14">
        <v>28800</v>
      </c>
      <c r="I108" s="14">
        <v>517600</v>
      </c>
    </row>
    <row r="109" spans="1:9" ht="45" x14ac:dyDescent="0.25">
      <c r="A109" s="9">
        <v>106</v>
      </c>
      <c r="B109" s="10" t="s">
        <v>253</v>
      </c>
      <c r="C109" s="10" t="s">
        <v>256</v>
      </c>
      <c r="D109" s="10" t="s">
        <v>257</v>
      </c>
      <c r="E109" s="11">
        <v>200000</v>
      </c>
      <c r="F109" s="12">
        <v>200000</v>
      </c>
      <c r="G109" s="13">
        <v>170000</v>
      </c>
      <c r="H109" s="14">
        <v>10000</v>
      </c>
      <c r="I109" s="14">
        <v>180000</v>
      </c>
    </row>
    <row r="110" spans="1:9" s="22" customFormat="1" ht="60" x14ac:dyDescent="0.25">
      <c r="A110" s="9">
        <v>107</v>
      </c>
      <c r="B110" s="10" t="s">
        <v>253</v>
      </c>
      <c r="C110" s="10" t="s">
        <v>258</v>
      </c>
      <c r="D110" s="10" t="s">
        <v>259</v>
      </c>
      <c r="E110" s="11">
        <v>550000</v>
      </c>
      <c r="F110" s="12">
        <v>550000</v>
      </c>
      <c r="G110" s="13">
        <v>467500</v>
      </c>
      <c r="H110" s="14">
        <v>27500</v>
      </c>
      <c r="I110" s="14">
        <v>495000</v>
      </c>
    </row>
    <row r="111" spans="1:9" s="22" customFormat="1" ht="30" x14ac:dyDescent="0.25">
      <c r="A111" s="9">
        <v>108</v>
      </c>
      <c r="B111" s="10" t="s">
        <v>253</v>
      </c>
      <c r="C111" s="10" t="s">
        <v>260</v>
      </c>
      <c r="D111" s="10" t="s">
        <v>261</v>
      </c>
      <c r="E111" s="11">
        <v>500000</v>
      </c>
      <c r="F111" s="12">
        <v>500000</v>
      </c>
      <c r="G111" s="13">
        <v>425000</v>
      </c>
      <c r="H111" s="14">
        <v>25000</v>
      </c>
      <c r="I111" s="14">
        <v>450000</v>
      </c>
    </row>
    <row r="112" spans="1:9" ht="30" x14ac:dyDescent="0.25">
      <c r="A112" s="9">
        <v>109</v>
      </c>
      <c r="B112" s="10" t="s">
        <v>253</v>
      </c>
      <c r="C112" s="10" t="s">
        <v>262</v>
      </c>
      <c r="D112" s="10" t="s">
        <v>11</v>
      </c>
      <c r="E112" s="11">
        <v>56600</v>
      </c>
      <c r="F112" s="12">
        <v>56600</v>
      </c>
      <c r="G112" s="13">
        <v>45300</v>
      </c>
      <c r="H112" s="14"/>
      <c r="I112" s="14">
        <v>45300</v>
      </c>
    </row>
    <row r="113" spans="1:9" ht="45" x14ac:dyDescent="0.25">
      <c r="A113" s="9">
        <v>110</v>
      </c>
      <c r="B113" s="10" t="s">
        <v>263</v>
      </c>
      <c r="C113" s="10" t="s">
        <v>264</v>
      </c>
      <c r="D113" s="10" t="s">
        <v>265</v>
      </c>
      <c r="E113" s="11">
        <v>3903400</v>
      </c>
      <c r="F113" s="12">
        <v>3903400</v>
      </c>
      <c r="G113" s="13">
        <v>3317900</v>
      </c>
      <c r="H113" s="14">
        <v>195200</v>
      </c>
      <c r="I113" s="14">
        <v>3513100</v>
      </c>
    </row>
    <row r="114" spans="1:9" ht="30" x14ac:dyDescent="0.25">
      <c r="A114" s="9">
        <v>111</v>
      </c>
      <c r="B114" s="10" t="s">
        <v>263</v>
      </c>
      <c r="C114" s="10" t="s">
        <v>266</v>
      </c>
      <c r="D114" s="10" t="s">
        <v>11</v>
      </c>
      <c r="E114" s="11">
        <v>42500</v>
      </c>
      <c r="F114" s="12">
        <v>42500</v>
      </c>
      <c r="G114" s="13">
        <v>34000</v>
      </c>
      <c r="H114" s="14"/>
      <c r="I114" s="14">
        <v>34000</v>
      </c>
    </row>
    <row r="115" spans="1:9" x14ac:dyDescent="0.25">
      <c r="A115" s="9">
        <v>112</v>
      </c>
      <c r="B115" s="23" t="s">
        <v>267</v>
      </c>
      <c r="C115" s="23" t="s">
        <v>268</v>
      </c>
      <c r="D115" s="23" t="s">
        <v>269</v>
      </c>
      <c r="E115" s="11">
        <v>60000</v>
      </c>
      <c r="F115" s="12">
        <v>60000</v>
      </c>
      <c r="G115" s="13">
        <v>51000</v>
      </c>
      <c r="H115" s="14"/>
      <c r="I115" s="14">
        <v>51000</v>
      </c>
    </row>
    <row r="116" spans="1:9" ht="30" x14ac:dyDescent="0.25">
      <c r="A116" s="9">
        <v>113</v>
      </c>
      <c r="B116" s="23" t="s">
        <v>267</v>
      </c>
      <c r="C116" s="23" t="s">
        <v>270</v>
      </c>
      <c r="D116" s="23" t="s">
        <v>11</v>
      </c>
      <c r="E116" s="11">
        <v>42500</v>
      </c>
      <c r="F116" s="12">
        <v>42500</v>
      </c>
      <c r="G116" s="13">
        <v>36100</v>
      </c>
      <c r="H116" s="14"/>
      <c r="I116" s="14">
        <v>36100</v>
      </c>
    </row>
    <row r="117" spans="1:9" ht="45" x14ac:dyDescent="0.25">
      <c r="A117" s="9">
        <v>114</v>
      </c>
      <c r="B117" s="10" t="s">
        <v>271</v>
      </c>
      <c r="C117" s="10" t="s">
        <v>272</v>
      </c>
      <c r="D117" s="10" t="s">
        <v>273</v>
      </c>
      <c r="E117" s="11">
        <v>353100</v>
      </c>
      <c r="F117" s="12">
        <v>353100</v>
      </c>
      <c r="G117" s="13">
        <v>317800</v>
      </c>
      <c r="H117" s="14">
        <v>17700</v>
      </c>
      <c r="I117" s="14">
        <v>335500</v>
      </c>
    </row>
    <row r="118" spans="1:9" ht="45" x14ac:dyDescent="0.25">
      <c r="A118" s="9">
        <v>115</v>
      </c>
      <c r="B118" s="10" t="s">
        <v>271</v>
      </c>
      <c r="C118" s="10" t="s">
        <v>274</v>
      </c>
      <c r="D118" s="10" t="s">
        <v>275</v>
      </c>
      <c r="E118" s="11">
        <v>3083000</v>
      </c>
      <c r="F118" s="12">
        <v>3083000</v>
      </c>
      <c r="G118" s="13">
        <v>2774700</v>
      </c>
      <c r="H118" s="14">
        <v>154200</v>
      </c>
      <c r="I118" s="14">
        <v>2928900</v>
      </c>
    </row>
    <row r="119" spans="1:9" ht="30" x14ac:dyDescent="0.25">
      <c r="A119" s="9">
        <v>116</v>
      </c>
      <c r="B119" s="10" t="s">
        <v>276</v>
      </c>
      <c r="C119" s="10" t="s">
        <v>277</v>
      </c>
      <c r="D119" s="10" t="s">
        <v>278</v>
      </c>
      <c r="E119" s="11">
        <v>80000</v>
      </c>
      <c r="F119" s="12">
        <v>80000</v>
      </c>
      <c r="G119" s="13">
        <v>68000</v>
      </c>
      <c r="H119" s="14"/>
      <c r="I119" s="14">
        <v>68000</v>
      </c>
    </row>
    <row r="120" spans="1:9" ht="45" x14ac:dyDescent="0.25">
      <c r="A120" s="9">
        <v>117</v>
      </c>
      <c r="B120" s="10" t="s">
        <v>279</v>
      </c>
      <c r="C120" s="10" t="s">
        <v>280</v>
      </c>
      <c r="D120" s="10" t="s">
        <v>281</v>
      </c>
      <c r="E120" s="11">
        <v>518700.00000000006</v>
      </c>
      <c r="F120" s="12">
        <v>518700.00000000006</v>
      </c>
      <c r="G120" s="13">
        <v>440900</v>
      </c>
      <c r="H120" s="14">
        <v>25900</v>
      </c>
      <c r="I120" s="14">
        <v>466800</v>
      </c>
    </row>
    <row r="121" spans="1:9" ht="60" x14ac:dyDescent="0.25">
      <c r="A121" s="9">
        <v>118</v>
      </c>
      <c r="B121" s="10" t="s">
        <v>282</v>
      </c>
      <c r="C121" s="10" t="s">
        <v>283</v>
      </c>
      <c r="D121" s="10" t="s">
        <v>284</v>
      </c>
      <c r="E121" s="11">
        <v>2392000</v>
      </c>
      <c r="F121" s="12">
        <v>2392000</v>
      </c>
      <c r="G121" s="13">
        <v>2152800</v>
      </c>
      <c r="H121" s="14">
        <v>119600</v>
      </c>
      <c r="I121" s="14">
        <v>2272400</v>
      </c>
    </row>
    <row r="122" spans="1:9" ht="75" x14ac:dyDescent="0.25">
      <c r="A122" s="9">
        <v>119</v>
      </c>
      <c r="B122" s="10" t="s">
        <v>282</v>
      </c>
      <c r="C122" s="10" t="s">
        <v>285</v>
      </c>
      <c r="D122" s="10" t="s">
        <v>286</v>
      </c>
      <c r="E122" s="11">
        <v>709200</v>
      </c>
      <c r="F122" s="12">
        <v>709200</v>
      </c>
      <c r="G122" s="13">
        <v>638300</v>
      </c>
      <c r="H122" s="14">
        <v>35500</v>
      </c>
      <c r="I122" s="14">
        <v>673800</v>
      </c>
    </row>
    <row r="123" spans="1:9" ht="30" x14ac:dyDescent="0.25">
      <c r="A123" s="9">
        <v>120</v>
      </c>
      <c r="B123" s="10" t="s">
        <v>282</v>
      </c>
      <c r="C123" s="10" t="s">
        <v>287</v>
      </c>
      <c r="D123" s="10" t="s">
        <v>11</v>
      </c>
      <c r="E123" s="11">
        <v>21000</v>
      </c>
      <c r="F123" s="12">
        <v>21000</v>
      </c>
      <c r="G123" s="13">
        <v>17900</v>
      </c>
      <c r="H123" s="14"/>
      <c r="I123" s="14">
        <v>17900</v>
      </c>
    </row>
    <row r="124" spans="1:9" ht="60" x14ac:dyDescent="0.25">
      <c r="A124" s="9">
        <v>121</v>
      </c>
      <c r="B124" s="10" t="s">
        <v>288</v>
      </c>
      <c r="C124" s="10" t="s">
        <v>289</v>
      </c>
      <c r="D124" s="10" t="s">
        <v>290</v>
      </c>
      <c r="E124" s="11">
        <v>282600</v>
      </c>
      <c r="F124" s="12">
        <v>282600</v>
      </c>
      <c r="G124" s="13">
        <v>240200</v>
      </c>
      <c r="H124" s="14"/>
      <c r="I124" s="14">
        <v>240200</v>
      </c>
    </row>
    <row r="125" spans="1:9" ht="45" x14ac:dyDescent="0.25">
      <c r="A125" s="9">
        <v>122</v>
      </c>
      <c r="B125" s="10" t="s">
        <v>288</v>
      </c>
      <c r="C125" s="10" t="s">
        <v>291</v>
      </c>
      <c r="D125" s="10" t="s">
        <v>292</v>
      </c>
      <c r="E125" s="11">
        <v>556400</v>
      </c>
      <c r="F125" s="12">
        <v>556400</v>
      </c>
      <c r="G125" s="13">
        <v>472900</v>
      </c>
      <c r="H125" s="14"/>
      <c r="I125" s="14">
        <v>472900</v>
      </c>
    </row>
    <row r="126" spans="1:9" ht="45" x14ac:dyDescent="0.25">
      <c r="A126" s="9">
        <v>123</v>
      </c>
      <c r="B126" s="10" t="s">
        <v>293</v>
      </c>
      <c r="C126" s="10" t="s">
        <v>294</v>
      </c>
      <c r="D126" s="10" t="s">
        <v>11</v>
      </c>
      <c r="E126" s="11">
        <v>100000</v>
      </c>
      <c r="F126" s="12">
        <v>100000</v>
      </c>
      <c r="G126" s="13">
        <v>85000</v>
      </c>
      <c r="H126" s="14"/>
      <c r="I126" s="14">
        <v>85000</v>
      </c>
    </row>
    <row r="127" spans="1:9" ht="30" x14ac:dyDescent="0.25">
      <c r="A127" s="9">
        <v>124</v>
      </c>
      <c r="B127" s="10" t="s">
        <v>295</v>
      </c>
      <c r="C127" s="10" t="s">
        <v>296</v>
      </c>
      <c r="D127" s="10" t="s">
        <v>297</v>
      </c>
      <c r="E127" s="11">
        <v>304000</v>
      </c>
      <c r="F127" s="12">
        <v>304000</v>
      </c>
      <c r="G127" s="13">
        <v>258400</v>
      </c>
      <c r="H127" s="14">
        <v>15200</v>
      </c>
      <c r="I127" s="14">
        <v>273600</v>
      </c>
    </row>
    <row r="128" spans="1:9" ht="30" x14ac:dyDescent="0.25">
      <c r="A128" s="9">
        <v>125</v>
      </c>
      <c r="B128" s="10" t="s">
        <v>295</v>
      </c>
      <c r="C128" s="10" t="s">
        <v>298</v>
      </c>
      <c r="D128" s="10" t="s">
        <v>11</v>
      </c>
      <c r="E128" s="11">
        <v>99000</v>
      </c>
      <c r="F128" s="12">
        <v>99000</v>
      </c>
      <c r="G128" s="13">
        <v>79200</v>
      </c>
      <c r="H128" s="14"/>
      <c r="I128" s="14">
        <v>79200</v>
      </c>
    </row>
    <row r="129" spans="1:9" ht="45" x14ac:dyDescent="0.25">
      <c r="A129" s="9">
        <v>126</v>
      </c>
      <c r="B129" s="10" t="s">
        <v>299</v>
      </c>
      <c r="C129" s="10" t="s">
        <v>300</v>
      </c>
      <c r="D129" s="10" t="s">
        <v>301</v>
      </c>
      <c r="E129" s="11">
        <v>1890300</v>
      </c>
      <c r="F129" s="12">
        <v>1890300</v>
      </c>
      <c r="G129" s="13">
        <v>1606800</v>
      </c>
      <c r="H129" s="14">
        <v>94500</v>
      </c>
      <c r="I129" s="14">
        <v>1701300</v>
      </c>
    </row>
    <row r="130" spans="1:9" ht="30" x14ac:dyDescent="0.25">
      <c r="A130" s="9">
        <v>127</v>
      </c>
      <c r="B130" s="10" t="s">
        <v>299</v>
      </c>
      <c r="C130" s="10" t="s">
        <v>302</v>
      </c>
      <c r="D130" s="10" t="s">
        <v>11</v>
      </c>
      <c r="E130" s="11">
        <v>47000</v>
      </c>
      <c r="F130" s="12">
        <v>47000</v>
      </c>
      <c r="G130" s="13">
        <v>37600</v>
      </c>
      <c r="H130" s="14"/>
      <c r="I130" s="14">
        <v>37600</v>
      </c>
    </row>
    <row r="131" spans="1:9" ht="30" x14ac:dyDescent="0.25">
      <c r="A131" s="9">
        <v>128</v>
      </c>
      <c r="B131" s="10" t="s">
        <v>303</v>
      </c>
      <c r="C131" s="10" t="s">
        <v>304</v>
      </c>
      <c r="D131" s="10" t="s">
        <v>11</v>
      </c>
      <c r="E131" s="11">
        <v>30000</v>
      </c>
      <c r="F131" s="12">
        <v>30000</v>
      </c>
      <c r="G131" s="13">
        <v>25500</v>
      </c>
      <c r="H131" s="14"/>
      <c r="I131" s="14">
        <v>25500</v>
      </c>
    </row>
    <row r="132" spans="1:9" ht="30" x14ac:dyDescent="0.25">
      <c r="A132" s="9">
        <v>129</v>
      </c>
      <c r="B132" s="10" t="s">
        <v>305</v>
      </c>
      <c r="C132" s="10" t="s">
        <v>306</v>
      </c>
      <c r="D132" s="10" t="s">
        <v>307</v>
      </c>
      <c r="E132" s="11">
        <v>126500</v>
      </c>
      <c r="F132" s="12">
        <v>126500</v>
      </c>
      <c r="G132" s="13">
        <v>113900</v>
      </c>
      <c r="H132" s="14">
        <v>6300</v>
      </c>
      <c r="I132" s="14">
        <v>120200</v>
      </c>
    </row>
    <row r="133" spans="1:9" ht="30" x14ac:dyDescent="0.25">
      <c r="A133" s="9">
        <v>130</v>
      </c>
      <c r="B133" s="10" t="s">
        <v>305</v>
      </c>
      <c r="C133" s="10" t="s">
        <v>308</v>
      </c>
      <c r="D133" s="10" t="s">
        <v>11</v>
      </c>
      <c r="E133" s="11">
        <v>31000</v>
      </c>
      <c r="F133" s="12">
        <v>31000</v>
      </c>
      <c r="G133" s="13">
        <v>26400</v>
      </c>
      <c r="H133" s="14"/>
      <c r="I133" s="14">
        <v>26400</v>
      </c>
    </row>
    <row r="134" spans="1:9" ht="30" x14ac:dyDescent="0.25">
      <c r="A134" s="9">
        <v>131</v>
      </c>
      <c r="B134" s="10" t="s">
        <v>309</v>
      </c>
      <c r="C134" s="10" t="s">
        <v>310</v>
      </c>
      <c r="D134" s="10" t="s">
        <v>311</v>
      </c>
      <c r="E134" s="11">
        <v>274000</v>
      </c>
      <c r="F134" s="12">
        <v>274000</v>
      </c>
      <c r="G134" s="13">
        <v>232900</v>
      </c>
      <c r="H134" s="14">
        <v>13700</v>
      </c>
      <c r="I134" s="14">
        <v>246600</v>
      </c>
    </row>
    <row r="135" spans="1:9" ht="45" x14ac:dyDescent="0.25">
      <c r="A135" s="9">
        <v>132</v>
      </c>
      <c r="B135" s="10" t="s">
        <v>309</v>
      </c>
      <c r="C135" s="10" t="s">
        <v>312</v>
      </c>
      <c r="D135" s="10" t="s">
        <v>313</v>
      </c>
      <c r="E135" s="11">
        <v>340000</v>
      </c>
      <c r="F135" s="12">
        <v>340000</v>
      </c>
      <c r="G135" s="13">
        <v>289000</v>
      </c>
      <c r="H135" s="14">
        <v>17000</v>
      </c>
      <c r="I135" s="14">
        <v>306000</v>
      </c>
    </row>
    <row r="136" spans="1:9" ht="30" x14ac:dyDescent="0.25">
      <c r="A136" s="9">
        <v>133</v>
      </c>
      <c r="B136" s="10" t="s">
        <v>309</v>
      </c>
      <c r="C136" s="10" t="s">
        <v>314</v>
      </c>
      <c r="D136" s="10" t="s">
        <v>11</v>
      </c>
      <c r="E136" s="11">
        <v>42500</v>
      </c>
      <c r="F136" s="12">
        <v>42500</v>
      </c>
      <c r="G136" s="13">
        <v>34000</v>
      </c>
      <c r="H136" s="14"/>
      <c r="I136" s="14">
        <v>34000</v>
      </c>
    </row>
    <row r="137" spans="1:9" ht="30" x14ac:dyDescent="0.25">
      <c r="A137" s="9">
        <v>134</v>
      </c>
      <c r="B137" s="10" t="s">
        <v>315</v>
      </c>
      <c r="C137" s="10" t="s">
        <v>316</v>
      </c>
      <c r="D137" s="10" t="s">
        <v>317</v>
      </c>
      <c r="E137" s="11">
        <v>228000</v>
      </c>
      <c r="F137" s="12">
        <v>228000</v>
      </c>
      <c r="G137" s="13">
        <v>193800</v>
      </c>
      <c r="H137" s="14">
        <v>11400</v>
      </c>
      <c r="I137" s="14">
        <v>205200</v>
      </c>
    </row>
    <row r="138" spans="1:9" ht="45" x14ac:dyDescent="0.25">
      <c r="A138" s="9">
        <v>135</v>
      </c>
      <c r="B138" s="10" t="s">
        <v>318</v>
      </c>
      <c r="C138" s="10" t="s">
        <v>319</v>
      </c>
      <c r="D138" s="10" t="s">
        <v>320</v>
      </c>
      <c r="E138" s="11">
        <v>82900</v>
      </c>
      <c r="F138" s="12">
        <v>82900</v>
      </c>
      <c r="G138" s="13">
        <v>70500</v>
      </c>
      <c r="H138" s="14">
        <v>4100</v>
      </c>
      <c r="I138" s="14">
        <v>74600</v>
      </c>
    </row>
    <row r="139" spans="1:9" ht="60" x14ac:dyDescent="0.25">
      <c r="A139" s="9">
        <v>136</v>
      </c>
      <c r="B139" s="10" t="s">
        <v>321</v>
      </c>
      <c r="C139" s="10" t="s">
        <v>322</v>
      </c>
      <c r="D139" s="10" t="s">
        <v>323</v>
      </c>
      <c r="E139" s="11">
        <v>432400</v>
      </c>
      <c r="F139" s="12">
        <v>57600</v>
      </c>
      <c r="G139" s="13">
        <v>51800</v>
      </c>
      <c r="H139" s="14">
        <v>2900</v>
      </c>
      <c r="I139" s="14">
        <v>54700</v>
      </c>
    </row>
    <row r="140" spans="1:9" ht="30" x14ac:dyDescent="0.25">
      <c r="A140" s="9">
        <v>137</v>
      </c>
      <c r="B140" s="10" t="s">
        <v>321</v>
      </c>
      <c r="C140" s="10" t="s">
        <v>324</v>
      </c>
      <c r="D140" s="10" t="s">
        <v>11</v>
      </c>
      <c r="E140" s="11">
        <v>15000</v>
      </c>
      <c r="F140" s="12">
        <v>15000</v>
      </c>
      <c r="G140" s="13">
        <v>12800</v>
      </c>
      <c r="H140" s="14"/>
      <c r="I140" s="14">
        <v>12800</v>
      </c>
    </row>
    <row r="141" spans="1:9" ht="30" x14ac:dyDescent="0.25">
      <c r="A141" s="9">
        <v>138</v>
      </c>
      <c r="B141" s="10" t="s">
        <v>325</v>
      </c>
      <c r="C141" s="10" t="s">
        <v>326</v>
      </c>
      <c r="D141" s="10" t="s">
        <v>327</v>
      </c>
      <c r="E141" s="11">
        <v>38700</v>
      </c>
      <c r="F141" s="12">
        <v>38700</v>
      </c>
      <c r="G141" s="13">
        <v>32900</v>
      </c>
      <c r="H141" s="14">
        <v>1900</v>
      </c>
      <c r="I141" s="14">
        <v>34800</v>
      </c>
    </row>
    <row r="142" spans="1:9" ht="30" x14ac:dyDescent="0.25">
      <c r="A142" s="9">
        <v>139</v>
      </c>
      <c r="B142" s="10" t="s">
        <v>328</v>
      </c>
      <c r="C142" s="10" t="s">
        <v>329</v>
      </c>
      <c r="D142" s="10" t="s">
        <v>330</v>
      </c>
      <c r="E142" s="11">
        <v>60000</v>
      </c>
      <c r="F142" s="12">
        <v>60000</v>
      </c>
      <c r="G142" s="13">
        <v>51000</v>
      </c>
      <c r="H142" s="14"/>
      <c r="I142" s="14">
        <v>51000</v>
      </c>
    </row>
    <row r="143" spans="1:9" x14ac:dyDescent="0.25">
      <c r="A143" s="9">
        <v>140</v>
      </c>
      <c r="B143" s="10" t="s">
        <v>331</v>
      </c>
      <c r="C143" s="10" t="s">
        <v>332</v>
      </c>
      <c r="D143" s="10" t="s">
        <v>333</v>
      </c>
      <c r="E143" s="11">
        <v>150000</v>
      </c>
      <c r="F143" s="12">
        <v>150000</v>
      </c>
      <c r="G143" s="13">
        <v>127500</v>
      </c>
      <c r="H143" s="14">
        <v>7500</v>
      </c>
      <c r="I143" s="14">
        <v>135000</v>
      </c>
    </row>
    <row r="144" spans="1:9" x14ac:dyDescent="0.25">
      <c r="A144" s="9">
        <v>141</v>
      </c>
      <c r="B144" s="10" t="s">
        <v>334</v>
      </c>
      <c r="C144" s="10" t="s">
        <v>335</v>
      </c>
      <c r="D144" s="10" t="s">
        <v>269</v>
      </c>
      <c r="E144" s="11">
        <v>50000</v>
      </c>
      <c r="F144" s="12">
        <v>50000</v>
      </c>
      <c r="G144" s="13">
        <v>42500</v>
      </c>
      <c r="H144" s="14"/>
      <c r="I144" s="14">
        <v>42500</v>
      </c>
    </row>
    <row r="145" spans="1:9" ht="30" x14ac:dyDescent="0.25">
      <c r="A145" s="9">
        <v>142</v>
      </c>
      <c r="B145" s="10" t="s">
        <v>334</v>
      </c>
      <c r="C145" s="10" t="s">
        <v>336</v>
      </c>
      <c r="D145" s="10" t="s">
        <v>11</v>
      </c>
      <c r="E145" s="11">
        <v>25000</v>
      </c>
      <c r="F145" s="12">
        <v>25000</v>
      </c>
      <c r="G145" s="13">
        <v>21300</v>
      </c>
      <c r="H145" s="14"/>
      <c r="I145" s="14">
        <v>21300</v>
      </c>
    </row>
    <row r="146" spans="1:9" ht="45" x14ac:dyDescent="0.25">
      <c r="A146" s="9">
        <v>143</v>
      </c>
      <c r="B146" s="10" t="s">
        <v>337</v>
      </c>
      <c r="C146" s="10" t="s">
        <v>338</v>
      </c>
      <c r="D146" s="10" t="s">
        <v>339</v>
      </c>
      <c r="E146" s="11">
        <v>270000</v>
      </c>
      <c r="F146" s="12">
        <v>270000</v>
      </c>
      <c r="G146" s="13">
        <v>243000</v>
      </c>
      <c r="H146" s="14">
        <v>13500</v>
      </c>
      <c r="I146" s="14">
        <v>256500</v>
      </c>
    </row>
    <row r="147" spans="1:9" ht="30" x14ac:dyDescent="0.25">
      <c r="A147" s="9">
        <v>144</v>
      </c>
      <c r="B147" s="10" t="s">
        <v>340</v>
      </c>
      <c r="C147" s="10" t="s">
        <v>341</v>
      </c>
      <c r="D147" s="10" t="s">
        <v>342</v>
      </c>
      <c r="E147" s="11">
        <v>6100</v>
      </c>
      <c r="F147" s="12">
        <v>6100</v>
      </c>
      <c r="G147" s="13">
        <v>5200</v>
      </c>
      <c r="H147" s="14"/>
      <c r="I147" s="14">
        <v>5200</v>
      </c>
    </row>
    <row r="148" spans="1:9" ht="30" x14ac:dyDescent="0.25">
      <c r="A148" s="9">
        <v>145</v>
      </c>
      <c r="B148" s="10" t="s">
        <v>343</v>
      </c>
      <c r="C148" s="10" t="s">
        <v>344</v>
      </c>
      <c r="D148" s="10" t="s">
        <v>345</v>
      </c>
      <c r="E148" s="11">
        <v>340000</v>
      </c>
      <c r="F148" s="12">
        <v>234300</v>
      </c>
      <c r="G148" s="13">
        <v>210900</v>
      </c>
      <c r="H148" s="14">
        <v>11700</v>
      </c>
      <c r="I148" s="14">
        <v>222600</v>
      </c>
    </row>
    <row r="149" spans="1:9" ht="30" x14ac:dyDescent="0.25">
      <c r="A149" s="9">
        <v>146</v>
      </c>
      <c r="B149" s="10" t="s">
        <v>343</v>
      </c>
      <c r="C149" s="10" t="s">
        <v>346</v>
      </c>
      <c r="D149" s="10" t="s">
        <v>347</v>
      </c>
      <c r="E149" s="11">
        <v>230900</v>
      </c>
      <c r="F149" s="12">
        <v>199100</v>
      </c>
      <c r="G149" s="13">
        <v>179200</v>
      </c>
      <c r="H149" s="14">
        <v>10000</v>
      </c>
      <c r="I149" s="14">
        <v>189200</v>
      </c>
    </row>
    <row r="150" spans="1:9" ht="45" x14ac:dyDescent="0.25">
      <c r="A150" s="9">
        <v>147</v>
      </c>
      <c r="B150" s="10" t="s">
        <v>348</v>
      </c>
      <c r="C150" s="10" t="s">
        <v>349</v>
      </c>
      <c r="D150" s="10" t="s">
        <v>350</v>
      </c>
      <c r="E150" s="11">
        <v>135400</v>
      </c>
      <c r="F150" s="12">
        <v>135400</v>
      </c>
      <c r="G150" s="13">
        <v>115100</v>
      </c>
      <c r="H150" s="14"/>
      <c r="I150" s="14">
        <v>115100</v>
      </c>
    </row>
    <row r="151" spans="1:9" ht="30" x14ac:dyDescent="0.25">
      <c r="A151" s="9">
        <v>148</v>
      </c>
      <c r="B151" s="10" t="s">
        <v>351</v>
      </c>
      <c r="C151" s="10" t="s">
        <v>352</v>
      </c>
      <c r="D151" s="10" t="s">
        <v>11</v>
      </c>
      <c r="E151" s="11">
        <v>25000</v>
      </c>
      <c r="F151" s="12">
        <v>25000</v>
      </c>
      <c r="G151" s="13">
        <v>20000</v>
      </c>
      <c r="H151" s="14"/>
      <c r="I151" s="14">
        <v>20000</v>
      </c>
    </row>
    <row r="152" spans="1:9" ht="30" x14ac:dyDescent="0.25">
      <c r="A152" s="9">
        <v>149</v>
      </c>
      <c r="B152" s="10" t="s">
        <v>353</v>
      </c>
      <c r="C152" s="10" t="s">
        <v>354</v>
      </c>
      <c r="D152" s="10" t="s">
        <v>355</v>
      </c>
      <c r="E152" s="11">
        <v>23000</v>
      </c>
      <c r="F152" s="12">
        <v>23000</v>
      </c>
      <c r="G152" s="13">
        <v>19600</v>
      </c>
      <c r="H152" s="14"/>
      <c r="I152" s="14">
        <v>19600</v>
      </c>
    </row>
    <row r="153" spans="1:9" ht="30" x14ac:dyDescent="0.25">
      <c r="A153" s="9">
        <v>150</v>
      </c>
      <c r="B153" s="10" t="s">
        <v>356</v>
      </c>
      <c r="C153" s="10" t="s">
        <v>357</v>
      </c>
      <c r="D153" s="10" t="s">
        <v>358</v>
      </c>
      <c r="E153" s="11">
        <v>686500</v>
      </c>
      <c r="F153" s="12">
        <v>686500</v>
      </c>
      <c r="G153" s="13">
        <v>617900</v>
      </c>
      <c r="H153" s="14">
        <v>34300</v>
      </c>
      <c r="I153" s="14">
        <v>652200</v>
      </c>
    </row>
    <row r="154" spans="1:9" ht="60" x14ac:dyDescent="0.25">
      <c r="A154" s="9">
        <v>151</v>
      </c>
      <c r="B154" s="10" t="s">
        <v>359</v>
      </c>
      <c r="C154" s="10" t="s">
        <v>360</v>
      </c>
      <c r="D154" s="10" t="s">
        <v>361</v>
      </c>
      <c r="E154" s="11">
        <v>526000</v>
      </c>
      <c r="F154" s="12">
        <v>215400</v>
      </c>
      <c r="G154" s="13">
        <v>183100</v>
      </c>
      <c r="H154" s="14">
        <v>10800</v>
      </c>
      <c r="I154" s="14">
        <v>193900</v>
      </c>
    </row>
    <row r="155" spans="1:9" ht="45" x14ac:dyDescent="0.25">
      <c r="A155" s="9">
        <v>152</v>
      </c>
      <c r="B155" s="10" t="s">
        <v>359</v>
      </c>
      <c r="C155" s="10" t="s">
        <v>362</v>
      </c>
      <c r="D155" s="10" t="s">
        <v>363</v>
      </c>
      <c r="E155" s="11">
        <v>2060000</v>
      </c>
      <c r="F155" s="12">
        <v>2060000</v>
      </c>
      <c r="G155" s="13">
        <v>1751000</v>
      </c>
      <c r="H155" s="14">
        <v>103000</v>
      </c>
      <c r="I155" s="14">
        <v>1854000</v>
      </c>
    </row>
    <row r="156" spans="1:9" ht="45" x14ac:dyDescent="0.25">
      <c r="A156" s="9">
        <v>153</v>
      </c>
      <c r="B156" s="10" t="s">
        <v>359</v>
      </c>
      <c r="C156" s="10" t="s">
        <v>364</v>
      </c>
      <c r="D156" s="10" t="s">
        <v>365</v>
      </c>
      <c r="E156" s="11">
        <v>233300</v>
      </c>
      <c r="F156" s="12">
        <v>233300</v>
      </c>
      <c r="G156" s="13">
        <v>198300</v>
      </c>
      <c r="H156" s="14">
        <v>11700</v>
      </c>
      <c r="I156" s="14">
        <v>210000</v>
      </c>
    </row>
    <row r="157" spans="1:9" ht="45" x14ac:dyDescent="0.25">
      <c r="A157" s="9">
        <v>154</v>
      </c>
      <c r="B157" s="10" t="s">
        <v>359</v>
      </c>
      <c r="C157" s="10" t="s">
        <v>366</v>
      </c>
      <c r="D157" s="10" t="s">
        <v>367</v>
      </c>
      <c r="E157" s="11">
        <v>220000</v>
      </c>
      <c r="F157" s="12">
        <v>220000</v>
      </c>
      <c r="G157" s="13">
        <v>187000</v>
      </c>
      <c r="H157" s="14">
        <v>11000</v>
      </c>
      <c r="I157" s="14">
        <v>198000</v>
      </c>
    </row>
    <row r="158" spans="1:9" ht="30" x14ac:dyDescent="0.25">
      <c r="A158" s="9">
        <v>155</v>
      </c>
      <c r="B158" s="10" t="s">
        <v>359</v>
      </c>
      <c r="C158" s="10" t="s">
        <v>368</v>
      </c>
      <c r="D158" s="10" t="s">
        <v>369</v>
      </c>
      <c r="E158" s="11">
        <v>680000</v>
      </c>
      <c r="F158" s="12">
        <v>680000</v>
      </c>
      <c r="G158" s="13">
        <v>578000</v>
      </c>
      <c r="H158" s="14">
        <v>34000</v>
      </c>
      <c r="I158" s="14">
        <v>612000</v>
      </c>
    </row>
    <row r="159" spans="1:9" ht="60" x14ac:dyDescent="0.25">
      <c r="A159" s="9">
        <v>156</v>
      </c>
      <c r="B159" s="10" t="s">
        <v>359</v>
      </c>
      <c r="C159" s="10" t="s">
        <v>370</v>
      </c>
      <c r="D159" s="10" t="s">
        <v>371</v>
      </c>
      <c r="E159" s="11">
        <v>316500</v>
      </c>
      <c r="F159" s="12">
        <v>316500</v>
      </c>
      <c r="G159" s="13">
        <v>269000</v>
      </c>
      <c r="H159" s="14">
        <v>15800</v>
      </c>
      <c r="I159" s="14">
        <v>284800</v>
      </c>
    </row>
    <row r="160" spans="1:9" ht="60" x14ac:dyDescent="0.25">
      <c r="A160" s="9">
        <v>157</v>
      </c>
      <c r="B160" s="10" t="s">
        <v>359</v>
      </c>
      <c r="C160" s="10" t="s">
        <v>372</v>
      </c>
      <c r="D160" s="10" t="s">
        <v>373</v>
      </c>
      <c r="E160" s="11">
        <v>399000</v>
      </c>
      <c r="F160" s="12">
        <v>345000</v>
      </c>
      <c r="G160" s="13">
        <v>293300</v>
      </c>
      <c r="H160" s="14">
        <v>17300</v>
      </c>
      <c r="I160" s="14">
        <v>310600</v>
      </c>
    </row>
    <row r="161" spans="1:9" ht="60" x14ac:dyDescent="0.25">
      <c r="A161" s="9">
        <v>158</v>
      </c>
      <c r="B161" s="10" t="s">
        <v>359</v>
      </c>
      <c r="C161" s="10" t="s">
        <v>374</v>
      </c>
      <c r="D161" s="10" t="s">
        <v>375</v>
      </c>
      <c r="E161" s="11">
        <v>115400</v>
      </c>
      <c r="F161" s="12">
        <v>115400</v>
      </c>
      <c r="G161" s="13">
        <v>92300</v>
      </c>
      <c r="H161" s="14"/>
      <c r="I161" s="14">
        <v>92300</v>
      </c>
    </row>
    <row r="162" spans="1:9" ht="30" x14ac:dyDescent="0.25">
      <c r="A162" s="9">
        <v>159</v>
      </c>
      <c r="B162" s="10" t="s">
        <v>359</v>
      </c>
      <c r="C162" s="10" t="s">
        <v>376</v>
      </c>
      <c r="D162" s="10" t="s">
        <v>11</v>
      </c>
      <c r="E162" s="11">
        <v>95000</v>
      </c>
      <c r="F162" s="12">
        <v>95000</v>
      </c>
      <c r="G162" s="13">
        <v>76000</v>
      </c>
      <c r="H162" s="14"/>
      <c r="I162" s="14">
        <v>76000</v>
      </c>
    </row>
    <row r="163" spans="1:9" x14ac:dyDescent="0.25">
      <c r="A163" s="9">
        <v>160</v>
      </c>
      <c r="B163" s="10" t="s">
        <v>377</v>
      </c>
      <c r="C163" s="10" t="s">
        <v>378</v>
      </c>
      <c r="D163" s="10" t="s">
        <v>379</v>
      </c>
      <c r="E163" s="16">
        <v>449600</v>
      </c>
      <c r="F163" s="12">
        <v>449600</v>
      </c>
      <c r="G163" s="13">
        <v>404600</v>
      </c>
      <c r="H163" s="14">
        <v>22500</v>
      </c>
      <c r="I163" s="14">
        <v>427100</v>
      </c>
    </row>
    <row r="164" spans="1:9" ht="30" x14ac:dyDescent="0.25">
      <c r="A164" s="9">
        <v>161</v>
      </c>
      <c r="B164" s="10" t="s">
        <v>377</v>
      </c>
      <c r="C164" s="10" t="s">
        <v>380</v>
      </c>
      <c r="D164" s="10" t="s">
        <v>381</v>
      </c>
      <c r="E164" s="16">
        <v>487000</v>
      </c>
      <c r="F164" s="12">
        <v>487000</v>
      </c>
      <c r="G164" s="13">
        <v>414000</v>
      </c>
      <c r="H164" s="14"/>
      <c r="I164" s="14">
        <v>414000</v>
      </c>
    </row>
    <row r="165" spans="1:9" ht="30" x14ac:dyDescent="0.25">
      <c r="A165" s="9">
        <v>162</v>
      </c>
      <c r="B165" s="10" t="s">
        <v>382</v>
      </c>
      <c r="C165" s="10" t="s">
        <v>383</v>
      </c>
      <c r="D165" s="10" t="s">
        <v>384</v>
      </c>
      <c r="E165" s="11">
        <v>27600</v>
      </c>
      <c r="F165" s="12">
        <v>27600</v>
      </c>
      <c r="G165" s="13">
        <v>24800</v>
      </c>
      <c r="H165" s="14">
        <v>1400</v>
      </c>
      <c r="I165" s="14">
        <v>26200</v>
      </c>
    </row>
    <row r="166" spans="1:9" ht="30" x14ac:dyDescent="0.25">
      <c r="A166" s="9">
        <v>163</v>
      </c>
      <c r="B166" s="10" t="s">
        <v>385</v>
      </c>
      <c r="C166" s="10" t="s">
        <v>386</v>
      </c>
      <c r="D166" s="10" t="s">
        <v>387</v>
      </c>
      <c r="E166" s="11">
        <v>63299.999999999993</v>
      </c>
      <c r="F166" s="12">
        <v>63299.999999999993</v>
      </c>
      <c r="G166" s="13">
        <v>53800</v>
      </c>
      <c r="H166" s="14">
        <v>3200</v>
      </c>
      <c r="I166" s="14">
        <v>57000</v>
      </c>
    </row>
    <row r="167" spans="1:9" ht="30" x14ac:dyDescent="0.25">
      <c r="A167" s="9">
        <v>164</v>
      </c>
      <c r="B167" s="10" t="s">
        <v>388</v>
      </c>
      <c r="C167" s="10" t="s">
        <v>389</v>
      </c>
      <c r="D167" s="10" t="s">
        <v>390</v>
      </c>
      <c r="E167" s="11">
        <v>1601000</v>
      </c>
      <c r="F167" s="12">
        <v>1601000</v>
      </c>
      <c r="G167" s="13">
        <v>320200</v>
      </c>
      <c r="H167" s="14">
        <v>1200800</v>
      </c>
      <c r="I167" s="14">
        <v>1521000</v>
      </c>
    </row>
    <row r="168" spans="1:9" ht="30" x14ac:dyDescent="0.25">
      <c r="A168" s="9">
        <v>165</v>
      </c>
      <c r="B168" s="10" t="s">
        <v>391</v>
      </c>
      <c r="C168" s="10" t="s">
        <v>392</v>
      </c>
      <c r="D168" s="10" t="s">
        <v>393</v>
      </c>
      <c r="E168" s="11">
        <v>773500</v>
      </c>
      <c r="F168" s="12">
        <v>773500</v>
      </c>
      <c r="G168" s="13">
        <v>696200</v>
      </c>
      <c r="H168" s="14">
        <v>38700</v>
      </c>
      <c r="I168" s="14">
        <v>734900</v>
      </c>
    </row>
    <row r="169" spans="1:9" ht="30" x14ac:dyDescent="0.25">
      <c r="A169" s="9">
        <v>166</v>
      </c>
      <c r="B169" s="10" t="s">
        <v>394</v>
      </c>
      <c r="C169" s="10" t="s">
        <v>395</v>
      </c>
      <c r="D169" s="10" t="s">
        <v>396</v>
      </c>
      <c r="E169" s="11">
        <v>385700</v>
      </c>
      <c r="F169" s="12">
        <v>385700</v>
      </c>
      <c r="G169" s="13">
        <v>347100</v>
      </c>
      <c r="H169" s="14">
        <v>19300</v>
      </c>
      <c r="I169" s="14">
        <v>366400</v>
      </c>
    </row>
    <row r="170" spans="1:9" ht="60" x14ac:dyDescent="0.25">
      <c r="A170" s="9">
        <v>167</v>
      </c>
      <c r="B170" s="10" t="s">
        <v>397</v>
      </c>
      <c r="C170" s="10" t="s">
        <v>398</v>
      </c>
      <c r="D170" s="10" t="s">
        <v>399</v>
      </c>
      <c r="E170" s="11">
        <v>24200</v>
      </c>
      <c r="F170" s="12">
        <v>24200</v>
      </c>
      <c r="G170" s="13">
        <v>20600</v>
      </c>
      <c r="H170" s="14">
        <v>1200</v>
      </c>
      <c r="I170" s="14">
        <v>21800</v>
      </c>
    </row>
    <row r="171" spans="1:9" ht="60" x14ac:dyDescent="0.25">
      <c r="A171" s="9">
        <v>168</v>
      </c>
      <c r="B171" s="10" t="s">
        <v>400</v>
      </c>
      <c r="C171" s="10" t="s">
        <v>401</v>
      </c>
      <c r="D171" s="10" t="s">
        <v>402</v>
      </c>
      <c r="E171" s="11">
        <v>142400</v>
      </c>
      <c r="F171" s="12">
        <v>142400</v>
      </c>
      <c r="G171" s="13">
        <v>128200</v>
      </c>
      <c r="H171" s="14">
        <v>7100</v>
      </c>
      <c r="I171" s="14">
        <v>135300</v>
      </c>
    </row>
    <row r="172" spans="1:9" ht="45" x14ac:dyDescent="0.25">
      <c r="A172" s="9">
        <v>169</v>
      </c>
      <c r="B172" s="10" t="s">
        <v>400</v>
      </c>
      <c r="C172" s="10" t="s">
        <v>403</v>
      </c>
      <c r="D172" s="10" t="s">
        <v>404</v>
      </c>
      <c r="E172" s="11">
        <v>840400</v>
      </c>
      <c r="F172" s="12">
        <v>840400</v>
      </c>
      <c r="G172" s="13">
        <v>756400</v>
      </c>
      <c r="H172" s="14">
        <v>42000</v>
      </c>
      <c r="I172" s="14">
        <v>798400</v>
      </c>
    </row>
    <row r="173" spans="1:9" ht="30" x14ac:dyDescent="0.25">
      <c r="A173" s="9">
        <v>170</v>
      </c>
      <c r="B173" s="10" t="s">
        <v>405</v>
      </c>
      <c r="C173" s="10" t="s">
        <v>406</v>
      </c>
      <c r="D173" s="10" t="s">
        <v>407</v>
      </c>
      <c r="E173" s="11">
        <v>26500</v>
      </c>
      <c r="F173" s="12">
        <v>26500</v>
      </c>
      <c r="G173" s="13">
        <v>23900</v>
      </c>
      <c r="H173" s="14">
        <v>1300</v>
      </c>
      <c r="I173" s="14">
        <v>25200</v>
      </c>
    </row>
    <row r="174" spans="1:9" ht="30" x14ac:dyDescent="0.25">
      <c r="A174" s="9">
        <v>171</v>
      </c>
      <c r="B174" s="10" t="s">
        <v>405</v>
      </c>
      <c r="C174" s="10" t="s">
        <v>408</v>
      </c>
      <c r="D174" s="10" t="s">
        <v>11</v>
      </c>
      <c r="E174" s="11">
        <v>35000</v>
      </c>
      <c r="F174" s="12">
        <v>35000</v>
      </c>
      <c r="G174" s="13">
        <v>29800</v>
      </c>
      <c r="H174" s="14"/>
      <c r="I174" s="14">
        <v>29800</v>
      </c>
    </row>
    <row r="175" spans="1:9" ht="45" x14ac:dyDescent="0.25">
      <c r="A175" s="9">
        <v>172</v>
      </c>
      <c r="B175" s="10" t="s">
        <v>405</v>
      </c>
      <c r="C175" s="10" t="s">
        <v>409</v>
      </c>
      <c r="D175" s="10" t="s">
        <v>410</v>
      </c>
      <c r="E175" s="11">
        <v>47500</v>
      </c>
      <c r="F175" s="12">
        <v>47500</v>
      </c>
      <c r="G175" s="13">
        <v>42800</v>
      </c>
      <c r="H175" s="14">
        <v>2400</v>
      </c>
      <c r="I175" s="14">
        <v>45200</v>
      </c>
    </row>
    <row r="176" spans="1:9" x14ac:dyDescent="0.25">
      <c r="A176" s="9">
        <v>173</v>
      </c>
      <c r="B176" s="10" t="s">
        <v>405</v>
      </c>
      <c r="C176" s="10" t="s">
        <v>411</v>
      </c>
      <c r="D176" s="10" t="s">
        <v>412</v>
      </c>
      <c r="E176" s="11">
        <v>193800</v>
      </c>
      <c r="F176" s="12">
        <v>193800</v>
      </c>
      <c r="G176" s="13">
        <v>164700</v>
      </c>
      <c r="H176" s="14"/>
      <c r="I176" s="14">
        <v>164700</v>
      </c>
    </row>
    <row r="177" spans="1:9" x14ac:dyDescent="0.25">
      <c r="A177" s="9">
        <v>174</v>
      </c>
      <c r="B177" s="10" t="s">
        <v>405</v>
      </c>
      <c r="C177" s="10" t="s">
        <v>413</v>
      </c>
      <c r="D177" s="10" t="s">
        <v>269</v>
      </c>
      <c r="E177" s="11">
        <v>100000</v>
      </c>
      <c r="F177" s="12">
        <v>100000</v>
      </c>
      <c r="G177" s="13">
        <v>85000</v>
      </c>
      <c r="H177" s="14"/>
      <c r="I177" s="14">
        <v>85000</v>
      </c>
    </row>
    <row r="178" spans="1:9" ht="45" x14ac:dyDescent="0.25">
      <c r="A178" s="9">
        <v>175</v>
      </c>
      <c r="B178" s="10" t="s">
        <v>414</v>
      </c>
      <c r="C178" s="10" t="s">
        <v>415</v>
      </c>
      <c r="D178" s="10" t="s">
        <v>416</v>
      </c>
      <c r="E178" s="11">
        <v>132000</v>
      </c>
      <c r="F178" s="12">
        <v>132000</v>
      </c>
      <c r="G178" s="13">
        <v>112200</v>
      </c>
      <c r="H178" s="14">
        <v>6600</v>
      </c>
      <c r="I178" s="14">
        <v>118800</v>
      </c>
    </row>
    <row r="179" spans="1:9" ht="45" x14ac:dyDescent="0.25">
      <c r="A179" s="9">
        <v>176</v>
      </c>
      <c r="B179" s="10" t="s">
        <v>417</v>
      </c>
      <c r="C179" s="10" t="s">
        <v>418</v>
      </c>
      <c r="D179" s="10" t="s">
        <v>419</v>
      </c>
      <c r="E179" s="11">
        <v>141000</v>
      </c>
      <c r="F179" s="12">
        <v>135800</v>
      </c>
      <c r="G179" s="13">
        <v>115400</v>
      </c>
      <c r="H179" s="14">
        <v>6800</v>
      </c>
      <c r="I179" s="14">
        <v>122200</v>
      </c>
    </row>
    <row r="180" spans="1:9" ht="60" x14ac:dyDescent="0.25">
      <c r="A180" s="9">
        <v>177</v>
      </c>
      <c r="B180" s="10" t="s">
        <v>420</v>
      </c>
      <c r="C180" s="10" t="s">
        <v>421</v>
      </c>
      <c r="D180" s="10" t="s">
        <v>422</v>
      </c>
      <c r="E180" s="11">
        <v>94400</v>
      </c>
      <c r="F180" s="12">
        <v>94400</v>
      </c>
      <c r="G180" s="13">
        <v>80200</v>
      </c>
      <c r="H180" s="14"/>
      <c r="I180" s="14">
        <v>80200</v>
      </c>
    </row>
    <row r="181" spans="1:9" ht="60" x14ac:dyDescent="0.25">
      <c r="A181" s="9">
        <v>178</v>
      </c>
      <c r="B181" s="10" t="s">
        <v>420</v>
      </c>
      <c r="C181" s="10" t="s">
        <v>423</v>
      </c>
      <c r="D181" s="10" t="s">
        <v>424</v>
      </c>
      <c r="E181" s="11">
        <v>486000</v>
      </c>
      <c r="F181" s="12">
        <v>451000</v>
      </c>
      <c r="G181" s="13">
        <v>405900</v>
      </c>
      <c r="H181" s="14">
        <v>22600</v>
      </c>
      <c r="I181" s="14">
        <v>428500</v>
      </c>
    </row>
    <row r="182" spans="1:9" ht="30" x14ac:dyDescent="0.25">
      <c r="A182" s="9">
        <v>179</v>
      </c>
      <c r="B182" s="10" t="s">
        <v>420</v>
      </c>
      <c r="C182" s="10" t="s">
        <v>425</v>
      </c>
      <c r="D182" s="10" t="s">
        <v>11</v>
      </c>
      <c r="E182" s="11">
        <v>13100</v>
      </c>
      <c r="F182" s="12">
        <v>13100</v>
      </c>
      <c r="G182" s="13">
        <v>11100</v>
      </c>
      <c r="H182" s="14"/>
      <c r="I182" s="14">
        <v>11100</v>
      </c>
    </row>
    <row r="183" spans="1:9" ht="45" x14ac:dyDescent="0.25">
      <c r="A183" s="9">
        <v>180</v>
      </c>
      <c r="B183" s="10" t="s">
        <v>420</v>
      </c>
      <c r="C183" s="10" t="s">
        <v>426</v>
      </c>
      <c r="D183" s="10" t="s">
        <v>427</v>
      </c>
      <c r="E183" s="11">
        <v>29800</v>
      </c>
      <c r="F183" s="12">
        <v>29800</v>
      </c>
      <c r="G183" s="13">
        <v>25300</v>
      </c>
      <c r="H183" s="14"/>
      <c r="I183" s="14">
        <v>25300</v>
      </c>
    </row>
    <row r="184" spans="1:9" ht="45" x14ac:dyDescent="0.25">
      <c r="A184" s="9">
        <v>181</v>
      </c>
      <c r="B184" s="10" t="s">
        <v>428</v>
      </c>
      <c r="C184" s="10" t="s">
        <v>429</v>
      </c>
      <c r="D184" s="10" t="s">
        <v>430</v>
      </c>
      <c r="E184" s="11">
        <v>33000</v>
      </c>
      <c r="F184" s="12">
        <v>33000</v>
      </c>
      <c r="G184" s="13">
        <v>28100</v>
      </c>
      <c r="H184" s="14">
        <v>1700</v>
      </c>
      <c r="I184" s="14">
        <v>29800</v>
      </c>
    </row>
    <row r="185" spans="1:9" ht="45" x14ac:dyDescent="0.25">
      <c r="A185" s="9">
        <v>182</v>
      </c>
      <c r="B185" s="10" t="s">
        <v>431</v>
      </c>
      <c r="C185" s="10" t="s">
        <v>432</v>
      </c>
      <c r="D185" s="10" t="s">
        <v>433</v>
      </c>
      <c r="E185" s="11">
        <v>209000</v>
      </c>
      <c r="F185" s="12">
        <v>209000</v>
      </c>
      <c r="G185" s="13">
        <v>188100</v>
      </c>
      <c r="H185" s="14">
        <v>10500</v>
      </c>
      <c r="I185" s="14">
        <v>198600</v>
      </c>
    </row>
    <row r="186" spans="1:9" ht="30" x14ac:dyDescent="0.25">
      <c r="A186" s="9">
        <v>183</v>
      </c>
      <c r="B186" s="10" t="s">
        <v>431</v>
      </c>
      <c r="C186" s="10" t="s">
        <v>434</v>
      </c>
      <c r="D186" s="10" t="s">
        <v>330</v>
      </c>
      <c r="E186" s="11">
        <v>118900</v>
      </c>
      <c r="F186" s="12">
        <v>118900</v>
      </c>
      <c r="G186" s="13">
        <v>101100</v>
      </c>
      <c r="H186" s="14"/>
      <c r="I186" s="14">
        <v>101100</v>
      </c>
    </row>
    <row r="187" spans="1:9" ht="30" x14ac:dyDescent="0.25">
      <c r="A187" s="9">
        <v>184</v>
      </c>
      <c r="B187" s="10" t="s">
        <v>435</v>
      </c>
      <c r="C187" s="10" t="s">
        <v>436</v>
      </c>
      <c r="D187" s="10" t="s">
        <v>437</v>
      </c>
      <c r="E187" s="11">
        <v>110000</v>
      </c>
      <c r="F187" s="12">
        <v>110000</v>
      </c>
      <c r="G187" s="13">
        <v>93500</v>
      </c>
      <c r="H187" s="14">
        <v>5500</v>
      </c>
      <c r="I187" s="14">
        <v>99000</v>
      </c>
    </row>
    <row r="188" spans="1:9" ht="45" x14ac:dyDescent="0.25">
      <c r="A188" s="9">
        <v>185</v>
      </c>
      <c r="B188" s="10" t="s">
        <v>435</v>
      </c>
      <c r="C188" s="10" t="s">
        <v>438</v>
      </c>
      <c r="D188" s="10" t="s">
        <v>439</v>
      </c>
      <c r="E188" s="11">
        <v>90000</v>
      </c>
      <c r="F188" s="12">
        <v>90000</v>
      </c>
      <c r="G188" s="13">
        <v>76500</v>
      </c>
      <c r="H188" s="14">
        <v>4500</v>
      </c>
      <c r="I188" s="14">
        <v>81000</v>
      </c>
    </row>
    <row r="189" spans="1:9" ht="60" x14ac:dyDescent="0.25">
      <c r="A189" s="9">
        <v>186</v>
      </c>
      <c r="B189" s="10" t="s">
        <v>435</v>
      </c>
      <c r="C189" s="10" t="s">
        <v>440</v>
      </c>
      <c r="D189" s="10" t="s">
        <v>441</v>
      </c>
      <c r="E189" s="11">
        <v>90000</v>
      </c>
      <c r="F189" s="12">
        <v>90000</v>
      </c>
      <c r="G189" s="13">
        <v>76500</v>
      </c>
      <c r="H189" s="14"/>
      <c r="I189" s="14">
        <v>76500</v>
      </c>
    </row>
    <row r="190" spans="1:9" ht="45" x14ac:dyDescent="0.25">
      <c r="A190" s="9">
        <v>187</v>
      </c>
      <c r="B190" s="10" t="s">
        <v>435</v>
      </c>
      <c r="C190" s="10" t="s">
        <v>442</v>
      </c>
      <c r="D190" s="10" t="s">
        <v>443</v>
      </c>
      <c r="E190" s="11">
        <v>30000</v>
      </c>
      <c r="F190" s="12">
        <v>30000</v>
      </c>
      <c r="G190" s="13">
        <v>25500</v>
      </c>
      <c r="H190" s="14"/>
      <c r="I190" s="14">
        <v>25500</v>
      </c>
    </row>
    <row r="191" spans="1:9" ht="60" x14ac:dyDescent="0.25">
      <c r="A191" s="9">
        <v>188</v>
      </c>
      <c r="B191" s="10" t="s">
        <v>444</v>
      </c>
      <c r="C191" s="10" t="s">
        <v>445</v>
      </c>
      <c r="D191" s="10" t="s">
        <v>446</v>
      </c>
      <c r="E191" s="11">
        <v>129399.99999999999</v>
      </c>
      <c r="F191" s="12">
        <v>129399.99999999999</v>
      </c>
      <c r="G191" s="13">
        <v>103500</v>
      </c>
      <c r="H191" s="14"/>
      <c r="I191" s="14">
        <v>103500</v>
      </c>
    </row>
    <row r="192" spans="1:9" ht="30" x14ac:dyDescent="0.25">
      <c r="A192" s="9">
        <v>189</v>
      </c>
      <c r="B192" s="10" t="s">
        <v>447</v>
      </c>
      <c r="C192" s="10" t="s">
        <v>448</v>
      </c>
      <c r="D192" s="10" t="s">
        <v>11</v>
      </c>
      <c r="E192" s="11">
        <v>65000</v>
      </c>
      <c r="F192" s="12">
        <v>65000</v>
      </c>
      <c r="G192" s="13">
        <v>55300</v>
      </c>
      <c r="H192" s="14"/>
      <c r="I192" s="14">
        <v>55300</v>
      </c>
    </row>
    <row r="193" spans="1:9" ht="30" x14ac:dyDescent="0.25">
      <c r="A193" s="9">
        <v>190</v>
      </c>
      <c r="B193" s="10" t="s">
        <v>447</v>
      </c>
      <c r="C193" s="10" t="s">
        <v>449</v>
      </c>
      <c r="D193" s="10" t="s">
        <v>84</v>
      </c>
      <c r="E193" s="11">
        <v>44000</v>
      </c>
      <c r="F193" s="12">
        <v>44000</v>
      </c>
      <c r="G193" s="13">
        <v>37400</v>
      </c>
      <c r="H193" s="14"/>
      <c r="I193" s="14">
        <v>37400</v>
      </c>
    </row>
    <row r="194" spans="1:9" ht="30" x14ac:dyDescent="0.25">
      <c r="A194" s="9">
        <v>191</v>
      </c>
      <c r="B194" s="10" t="s">
        <v>450</v>
      </c>
      <c r="C194" s="10" t="s">
        <v>451</v>
      </c>
      <c r="D194" s="10" t="s">
        <v>452</v>
      </c>
      <c r="E194" s="11">
        <v>524800</v>
      </c>
      <c r="F194" s="12">
        <v>459200</v>
      </c>
      <c r="G194" s="13">
        <v>390300</v>
      </c>
      <c r="H194" s="14">
        <v>23000</v>
      </c>
      <c r="I194" s="14">
        <v>413300</v>
      </c>
    </row>
    <row r="195" spans="1:9" ht="30" x14ac:dyDescent="0.25">
      <c r="A195" s="9">
        <v>192</v>
      </c>
      <c r="B195" s="10" t="s">
        <v>453</v>
      </c>
      <c r="C195" s="10" t="s">
        <v>454</v>
      </c>
      <c r="D195" s="10" t="s">
        <v>11</v>
      </c>
      <c r="E195" s="11">
        <v>8000</v>
      </c>
      <c r="F195" s="12">
        <v>8000</v>
      </c>
      <c r="G195" s="13">
        <v>6400</v>
      </c>
      <c r="H195" s="14"/>
      <c r="I195" s="14">
        <v>6400</v>
      </c>
    </row>
    <row r="196" spans="1:9" ht="30" x14ac:dyDescent="0.25">
      <c r="A196" s="9">
        <v>193</v>
      </c>
      <c r="B196" s="10" t="s">
        <v>455</v>
      </c>
      <c r="C196" s="10" t="s">
        <v>456</v>
      </c>
      <c r="D196" s="10" t="s">
        <v>11</v>
      </c>
      <c r="E196" s="11">
        <v>26500</v>
      </c>
      <c r="F196" s="12">
        <v>26500</v>
      </c>
      <c r="G196" s="13">
        <v>21200</v>
      </c>
      <c r="H196" s="14"/>
      <c r="I196" s="14">
        <v>21200</v>
      </c>
    </row>
    <row r="197" spans="1:9" ht="45" x14ac:dyDescent="0.25">
      <c r="A197" s="9">
        <v>194</v>
      </c>
      <c r="B197" s="10" t="s">
        <v>457</v>
      </c>
      <c r="C197" s="10" t="s">
        <v>458</v>
      </c>
      <c r="D197" s="10" t="s">
        <v>459</v>
      </c>
      <c r="E197" s="11">
        <v>46000</v>
      </c>
      <c r="F197" s="12">
        <v>46000</v>
      </c>
      <c r="G197" s="13">
        <v>36800</v>
      </c>
      <c r="H197" s="14"/>
      <c r="I197" s="14">
        <v>36800</v>
      </c>
    </row>
    <row r="198" spans="1:9" ht="45" x14ac:dyDescent="0.25">
      <c r="A198" s="9">
        <v>195</v>
      </c>
      <c r="B198" s="10" t="s">
        <v>457</v>
      </c>
      <c r="C198" s="10" t="s">
        <v>460</v>
      </c>
      <c r="D198" s="10" t="s">
        <v>461</v>
      </c>
      <c r="E198" s="11">
        <v>585000</v>
      </c>
      <c r="F198" s="12">
        <v>585000</v>
      </c>
      <c r="G198" s="13">
        <v>468000</v>
      </c>
      <c r="H198" s="14"/>
      <c r="I198" s="14">
        <v>468000</v>
      </c>
    </row>
    <row r="199" spans="1:9" ht="45" x14ac:dyDescent="0.25">
      <c r="A199" s="9">
        <v>196</v>
      </c>
      <c r="B199" s="10" t="s">
        <v>457</v>
      </c>
      <c r="C199" s="10" t="s">
        <v>462</v>
      </c>
      <c r="D199" s="10" t="s">
        <v>463</v>
      </c>
      <c r="E199" s="11">
        <v>51300</v>
      </c>
      <c r="F199" s="12">
        <v>51300</v>
      </c>
      <c r="G199" s="13">
        <v>41000</v>
      </c>
      <c r="H199" s="14"/>
      <c r="I199" s="14">
        <v>41000</v>
      </c>
    </row>
    <row r="200" spans="1:9" ht="45" x14ac:dyDescent="0.25">
      <c r="A200" s="9">
        <v>197</v>
      </c>
      <c r="B200" s="10" t="s">
        <v>464</v>
      </c>
      <c r="C200" s="10" t="s">
        <v>465</v>
      </c>
      <c r="D200" s="10" t="s">
        <v>466</v>
      </c>
      <c r="E200" s="11">
        <v>507300</v>
      </c>
      <c r="F200" s="12">
        <v>4750</v>
      </c>
      <c r="G200" s="13">
        <v>4000</v>
      </c>
      <c r="H200" s="14">
        <v>200</v>
      </c>
      <c r="I200" s="14">
        <v>4200</v>
      </c>
    </row>
    <row r="201" spans="1:9" ht="45" x14ac:dyDescent="0.25">
      <c r="A201" s="9">
        <v>198</v>
      </c>
      <c r="B201" s="10" t="s">
        <v>464</v>
      </c>
      <c r="C201" s="10" t="s">
        <v>467</v>
      </c>
      <c r="D201" s="10" t="s">
        <v>468</v>
      </c>
      <c r="E201" s="11">
        <v>1313800</v>
      </c>
      <c r="F201" s="12">
        <v>185100</v>
      </c>
      <c r="G201" s="13">
        <v>157300</v>
      </c>
      <c r="H201" s="14">
        <v>9300</v>
      </c>
      <c r="I201" s="14">
        <v>166600</v>
      </c>
    </row>
    <row r="202" spans="1:9" ht="30" x14ac:dyDescent="0.25">
      <c r="A202" s="9">
        <v>199</v>
      </c>
      <c r="B202" s="10" t="s">
        <v>464</v>
      </c>
      <c r="C202" s="10" t="s">
        <v>469</v>
      </c>
      <c r="D202" s="10" t="s">
        <v>11</v>
      </c>
      <c r="E202" s="11">
        <v>21000</v>
      </c>
      <c r="F202" s="12">
        <v>21000</v>
      </c>
      <c r="G202" s="13">
        <v>16800</v>
      </c>
      <c r="H202" s="14"/>
      <c r="I202" s="14">
        <v>16800</v>
      </c>
    </row>
    <row r="203" spans="1:9" ht="45" x14ac:dyDescent="0.25">
      <c r="A203" s="9">
        <v>200</v>
      </c>
      <c r="B203" s="10" t="s">
        <v>464</v>
      </c>
      <c r="C203" s="10" t="s">
        <v>470</v>
      </c>
      <c r="D203" s="10" t="s">
        <v>471</v>
      </c>
      <c r="E203" s="11">
        <v>88900</v>
      </c>
      <c r="F203" s="12">
        <v>88900</v>
      </c>
      <c r="G203" s="13">
        <v>71100</v>
      </c>
      <c r="H203" s="14"/>
      <c r="I203" s="14">
        <v>71100</v>
      </c>
    </row>
    <row r="204" spans="1:9" ht="45" x14ac:dyDescent="0.25">
      <c r="A204" s="9">
        <v>201</v>
      </c>
      <c r="B204" s="15" t="s">
        <v>464</v>
      </c>
      <c r="C204" s="15" t="s">
        <v>472</v>
      </c>
      <c r="D204" s="15" t="s">
        <v>473</v>
      </c>
      <c r="E204" s="11">
        <v>182300</v>
      </c>
      <c r="F204" s="12">
        <v>182300</v>
      </c>
      <c r="G204" s="13">
        <v>155000</v>
      </c>
      <c r="H204" s="14">
        <v>9100</v>
      </c>
      <c r="I204" s="14">
        <v>164100</v>
      </c>
    </row>
    <row r="205" spans="1:9" ht="60" x14ac:dyDescent="0.25">
      <c r="A205" s="9">
        <v>202</v>
      </c>
      <c r="B205" s="10" t="s">
        <v>474</v>
      </c>
      <c r="C205" s="10" t="s">
        <v>475</v>
      </c>
      <c r="D205" s="10" t="s">
        <v>476</v>
      </c>
      <c r="E205" s="11">
        <v>254100</v>
      </c>
      <c r="F205" s="12">
        <v>254100</v>
      </c>
      <c r="G205" s="13">
        <v>216000</v>
      </c>
      <c r="H205" s="14">
        <v>12700</v>
      </c>
      <c r="I205" s="14">
        <v>228700</v>
      </c>
    </row>
    <row r="206" spans="1:9" ht="30" x14ac:dyDescent="0.25">
      <c r="A206" s="9">
        <v>203</v>
      </c>
      <c r="B206" s="10" t="s">
        <v>477</v>
      </c>
      <c r="C206" s="10" t="s">
        <v>478</v>
      </c>
      <c r="D206" s="10" t="s">
        <v>479</v>
      </c>
      <c r="E206" s="11">
        <v>228000</v>
      </c>
      <c r="F206" s="12">
        <v>228000</v>
      </c>
      <c r="G206" s="13">
        <v>193800</v>
      </c>
      <c r="H206" s="14"/>
      <c r="I206" s="14">
        <v>193800</v>
      </c>
    </row>
    <row r="207" spans="1:9" ht="30" x14ac:dyDescent="0.25">
      <c r="A207" s="9">
        <v>204</v>
      </c>
      <c r="B207" s="10" t="s">
        <v>477</v>
      </c>
      <c r="C207" s="10" t="s">
        <v>480</v>
      </c>
      <c r="D207" s="10" t="s">
        <v>11</v>
      </c>
      <c r="E207" s="11">
        <v>30000</v>
      </c>
      <c r="F207" s="12">
        <v>30000</v>
      </c>
      <c r="G207" s="13">
        <v>25500</v>
      </c>
      <c r="H207" s="14"/>
      <c r="I207" s="14">
        <v>25500</v>
      </c>
    </row>
    <row r="208" spans="1:9" ht="30" x14ac:dyDescent="0.25">
      <c r="A208" s="9">
        <v>205</v>
      </c>
      <c r="B208" s="10" t="s">
        <v>481</v>
      </c>
      <c r="C208" s="10" t="s">
        <v>482</v>
      </c>
      <c r="D208" s="10" t="s">
        <v>11</v>
      </c>
      <c r="E208" s="11">
        <v>30000</v>
      </c>
      <c r="F208" s="12">
        <v>30000</v>
      </c>
      <c r="G208" s="13">
        <v>24000</v>
      </c>
      <c r="H208" s="14"/>
      <c r="I208" s="14">
        <v>24000</v>
      </c>
    </row>
    <row r="209" spans="1:9" ht="30" x14ac:dyDescent="0.25">
      <c r="A209" s="9">
        <v>206</v>
      </c>
      <c r="B209" s="10" t="s">
        <v>483</v>
      </c>
      <c r="C209" s="10" t="s">
        <v>484</v>
      </c>
      <c r="D209" s="10" t="s">
        <v>485</v>
      </c>
      <c r="E209" s="11">
        <v>465000</v>
      </c>
      <c r="F209" s="12">
        <v>465000</v>
      </c>
      <c r="G209" s="13">
        <v>418500</v>
      </c>
      <c r="H209" s="14">
        <v>23300</v>
      </c>
      <c r="I209" s="14">
        <v>441800</v>
      </c>
    </row>
    <row r="210" spans="1:9" ht="45" x14ac:dyDescent="0.25">
      <c r="A210" s="9">
        <v>207</v>
      </c>
      <c r="B210" s="10" t="s">
        <v>486</v>
      </c>
      <c r="C210" s="10" t="s">
        <v>487</v>
      </c>
      <c r="D210" s="10" t="s">
        <v>488</v>
      </c>
      <c r="E210" s="11">
        <v>28000</v>
      </c>
      <c r="F210" s="12">
        <v>28000</v>
      </c>
      <c r="G210" s="13">
        <v>22400</v>
      </c>
      <c r="H210" s="14"/>
      <c r="I210" s="14">
        <v>22400</v>
      </c>
    </row>
    <row r="211" spans="1:9" ht="30" x14ac:dyDescent="0.25">
      <c r="A211" s="9">
        <v>208</v>
      </c>
      <c r="B211" s="10" t="s">
        <v>489</v>
      </c>
      <c r="C211" s="10" t="s">
        <v>490</v>
      </c>
      <c r="D211" s="10" t="s">
        <v>11</v>
      </c>
      <c r="E211" s="11">
        <v>16200</v>
      </c>
      <c r="F211" s="12">
        <v>16200</v>
      </c>
      <c r="G211" s="13">
        <v>13800</v>
      </c>
      <c r="H211" s="14"/>
      <c r="I211" s="14">
        <v>13800</v>
      </c>
    </row>
    <row r="212" spans="1:9" ht="30" x14ac:dyDescent="0.25">
      <c r="A212" s="9">
        <v>209</v>
      </c>
      <c r="B212" s="10" t="s">
        <v>489</v>
      </c>
      <c r="C212" s="10" t="s">
        <v>491</v>
      </c>
      <c r="D212" s="10" t="s">
        <v>492</v>
      </c>
      <c r="E212" s="11">
        <v>190300</v>
      </c>
      <c r="F212" s="12">
        <v>190300</v>
      </c>
      <c r="G212" s="13">
        <v>161800</v>
      </c>
      <c r="H212" s="14"/>
      <c r="I212" s="14">
        <v>161800</v>
      </c>
    </row>
    <row r="213" spans="1:9" ht="30" x14ac:dyDescent="0.25">
      <c r="A213" s="9">
        <v>210</v>
      </c>
      <c r="B213" s="10" t="s">
        <v>493</v>
      </c>
      <c r="C213" s="10" t="s">
        <v>494</v>
      </c>
      <c r="D213" s="10" t="s">
        <v>495</v>
      </c>
      <c r="E213" s="11">
        <v>31000</v>
      </c>
      <c r="F213" s="12">
        <v>31000</v>
      </c>
      <c r="G213" s="13">
        <v>24800</v>
      </c>
      <c r="H213" s="14"/>
      <c r="I213" s="14">
        <v>24800</v>
      </c>
    </row>
    <row r="214" spans="1:9" ht="30" x14ac:dyDescent="0.25">
      <c r="A214" s="9">
        <v>211</v>
      </c>
      <c r="B214" s="10" t="s">
        <v>496</v>
      </c>
      <c r="C214" s="10" t="s">
        <v>497</v>
      </c>
      <c r="D214" s="10" t="s">
        <v>498</v>
      </c>
      <c r="E214" s="11">
        <v>151100</v>
      </c>
      <c r="F214" s="12">
        <v>151100</v>
      </c>
      <c r="G214" s="13">
        <v>128400</v>
      </c>
      <c r="H214" s="14">
        <v>7600</v>
      </c>
      <c r="I214" s="14">
        <v>136000</v>
      </c>
    </row>
    <row r="215" spans="1:9" ht="30" x14ac:dyDescent="0.25">
      <c r="A215" s="9">
        <v>212</v>
      </c>
      <c r="B215" s="10" t="s">
        <v>496</v>
      </c>
      <c r="C215" s="10" t="s">
        <v>499</v>
      </c>
      <c r="D215" s="10" t="s">
        <v>500</v>
      </c>
      <c r="E215" s="11">
        <v>95900</v>
      </c>
      <c r="F215" s="12">
        <v>95900</v>
      </c>
      <c r="G215" s="13">
        <v>81500</v>
      </c>
      <c r="H215" s="14">
        <v>4800</v>
      </c>
      <c r="I215" s="14">
        <v>86300</v>
      </c>
    </row>
    <row r="216" spans="1:9" ht="45" x14ac:dyDescent="0.25">
      <c r="A216" s="9">
        <v>213</v>
      </c>
      <c r="B216" s="10" t="s">
        <v>501</v>
      </c>
      <c r="C216" s="10" t="s">
        <v>502</v>
      </c>
      <c r="D216" s="10" t="s">
        <v>503</v>
      </c>
      <c r="E216" s="11">
        <v>130899.99999999999</v>
      </c>
      <c r="F216" s="12">
        <v>130899.99999999999</v>
      </c>
      <c r="G216" s="13">
        <v>117800</v>
      </c>
      <c r="H216" s="14">
        <v>6500</v>
      </c>
      <c r="I216" s="14">
        <v>124300</v>
      </c>
    </row>
    <row r="217" spans="1:9" ht="30" x14ac:dyDescent="0.25">
      <c r="A217" s="9">
        <v>214</v>
      </c>
      <c r="B217" s="10" t="s">
        <v>504</v>
      </c>
      <c r="C217" s="10" t="s">
        <v>505</v>
      </c>
      <c r="D217" s="10" t="s">
        <v>11</v>
      </c>
      <c r="E217" s="11">
        <v>15000</v>
      </c>
      <c r="F217" s="12">
        <v>10500</v>
      </c>
      <c r="G217" s="13">
        <v>8400</v>
      </c>
      <c r="H217" s="14"/>
      <c r="I217" s="14">
        <v>8400</v>
      </c>
    </row>
    <row r="218" spans="1:9" ht="60" x14ac:dyDescent="0.25">
      <c r="A218" s="9">
        <v>215</v>
      </c>
      <c r="B218" s="10" t="s">
        <v>506</v>
      </c>
      <c r="C218" s="10" t="s">
        <v>507</v>
      </c>
      <c r="D218" s="10" t="s">
        <v>508</v>
      </c>
      <c r="E218" s="11">
        <v>329000</v>
      </c>
      <c r="F218" s="12">
        <v>329000</v>
      </c>
      <c r="G218" s="13">
        <v>279700</v>
      </c>
      <c r="H218" s="14">
        <v>16500</v>
      </c>
      <c r="I218" s="14">
        <v>296200</v>
      </c>
    </row>
    <row r="219" spans="1:9" ht="30" x14ac:dyDescent="0.25">
      <c r="A219" s="9">
        <v>216</v>
      </c>
      <c r="B219" s="10" t="s">
        <v>509</v>
      </c>
      <c r="C219" s="10" t="s">
        <v>510</v>
      </c>
      <c r="D219" s="10" t="s">
        <v>11</v>
      </c>
      <c r="E219" s="11">
        <v>30000</v>
      </c>
      <c r="F219" s="12">
        <v>30000</v>
      </c>
      <c r="G219" s="13">
        <v>25500</v>
      </c>
      <c r="H219" s="14"/>
      <c r="I219" s="14">
        <v>25500</v>
      </c>
    </row>
    <row r="220" spans="1:9" ht="30" x14ac:dyDescent="0.25">
      <c r="A220" s="9">
        <v>217</v>
      </c>
      <c r="B220" s="10" t="s">
        <v>511</v>
      </c>
      <c r="C220" s="10" t="s">
        <v>512</v>
      </c>
      <c r="D220" s="10" t="s">
        <v>11</v>
      </c>
      <c r="E220" s="11">
        <v>18000</v>
      </c>
      <c r="F220" s="12">
        <v>18000</v>
      </c>
      <c r="G220" s="13">
        <v>14400</v>
      </c>
      <c r="H220" s="14"/>
      <c r="I220" s="14">
        <v>14400</v>
      </c>
    </row>
    <row r="221" spans="1:9" ht="60" x14ac:dyDescent="0.25">
      <c r="A221" s="9">
        <v>218</v>
      </c>
      <c r="B221" s="10" t="s">
        <v>513</v>
      </c>
      <c r="C221" s="10" t="s">
        <v>514</v>
      </c>
      <c r="D221" s="10" t="s">
        <v>515</v>
      </c>
      <c r="E221" s="11">
        <v>1266200</v>
      </c>
      <c r="F221" s="12">
        <v>1053200</v>
      </c>
      <c r="G221" s="13">
        <v>947900</v>
      </c>
      <c r="H221" s="14">
        <v>52700</v>
      </c>
      <c r="I221" s="14">
        <v>1000600</v>
      </c>
    </row>
    <row r="222" spans="1:9" ht="45" x14ac:dyDescent="0.25">
      <c r="A222" s="9">
        <v>219</v>
      </c>
      <c r="B222" s="10" t="s">
        <v>516</v>
      </c>
      <c r="C222" s="10" t="s">
        <v>517</v>
      </c>
      <c r="D222" s="10" t="s">
        <v>518</v>
      </c>
      <c r="E222" s="11">
        <v>447200</v>
      </c>
      <c r="F222" s="12">
        <v>432900</v>
      </c>
      <c r="G222" s="13">
        <v>368000</v>
      </c>
      <c r="H222" s="14">
        <v>21600</v>
      </c>
      <c r="I222" s="14">
        <v>389600</v>
      </c>
    </row>
    <row r="223" spans="1:9" ht="45" x14ac:dyDescent="0.25">
      <c r="A223" s="9">
        <v>220</v>
      </c>
      <c r="B223" s="19" t="s">
        <v>519</v>
      </c>
      <c r="C223" s="19" t="s">
        <v>520</v>
      </c>
      <c r="D223" s="20" t="s">
        <v>521</v>
      </c>
      <c r="E223" s="21">
        <v>2887000</v>
      </c>
      <c r="F223" s="21">
        <v>2392100</v>
      </c>
      <c r="G223" s="13">
        <v>2033300</v>
      </c>
      <c r="H223" s="14">
        <v>119600</v>
      </c>
      <c r="I223" s="14">
        <v>2152900</v>
      </c>
    </row>
    <row r="224" spans="1:9" ht="30" x14ac:dyDescent="0.25">
      <c r="A224" s="9">
        <v>221</v>
      </c>
      <c r="B224" s="10" t="s">
        <v>522</v>
      </c>
      <c r="C224" s="10" t="s">
        <v>523</v>
      </c>
      <c r="D224" s="10" t="s">
        <v>524</v>
      </c>
      <c r="E224" s="11">
        <v>540000</v>
      </c>
      <c r="F224" s="12">
        <v>540000</v>
      </c>
      <c r="G224" s="13">
        <v>486000</v>
      </c>
      <c r="H224" s="14">
        <v>27000</v>
      </c>
      <c r="I224" s="14">
        <v>513000</v>
      </c>
    </row>
    <row r="225" spans="1:9" ht="60" x14ac:dyDescent="0.25">
      <c r="A225" s="9">
        <v>222</v>
      </c>
      <c r="B225" s="10" t="s">
        <v>525</v>
      </c>
      <c r="C225" s="10" t="s">
        <v>526</v>
      </c>
      <c r="D225" s="10" t="s">
        <v>527</v>
      </c>
      <c r="E225" s="11">
        <v>289400</v>
      </c>
      <c r="F225" s="12">
        <v>289400</v>
      </c>
      <c r="G225" s="13">
        <v>260500</v>
      </c>
      <c r="H225" s="14">
        <v>14500</v>
      </c>
      <c r="I225" s="14">
        <v>275000</v>
      </c>
    </row>
    <row r="226" spans="1:9" ht="60" x14ac:dyDescent="0.25">
      <c r="A226" s="9">
        <v>223</v>
      </c>
      <c r="B226" s="10" t="s">
        <v>525</v>
      </c>
      <c r="C226" s="10" t="s">
        <v>528</v>
      </c>
      <c r="D226" s="10" t="s">
        <v>529</v>
      </c>
      <c r="E226" s="11">
        <v>998200</v>
      </c>
      <c r="F226" s="12">
        <v>979400</v>
      </c>
      <c r="G226" s="13">
        <v>832500</v>
      </c>
      <c r="H226" s="14"/>
      <c r="I226" s="14">
        <v>832500</v>
      </c>
    </row>
    <row r="227" spans="1:9" ht="30" x14ac:dyDescent="0.25">
      <c r="A227" s="9">
        <v>224</v>
      </c>
      <c r="B227" s="10" t="s">
        <v>530</v>
      </c>
      <c r="C227" s="10" t="s">
        <v>531</v>
      </c>
      <c r="D227" s="10" t="s">
        <v>532</v>
      </c>
      <c r="E227" s="11">
        <v>232900</v>
      </c>
      <c r="F227" s="12">
        <v>232900</v>
      </c>
      <c r="G227" s="13">
        <v>198000</v>
      </c>
      <c r="H227" s="14">
        <v>11600</v>
      </c>
      <c r="I227" s="14">
        <v>209600</v>
      </c>
    </row>
    <row r="228" spans="1:9" ht="30" x14ac:dyDescent="0.25">
      <c r="A228" s="9">
        <v>225</v>
      </c>
      <c r="B228" s="23" t="s">
        <v>530</v>
      </c>
      <c r="C228" s="23" t="s">
        <v>533</v>
      </c>
      <c r="D228" s="23" t="s">
        <v>534</v>
      </c>
      <c r="E228" s="11">
        <v>553900</v>
      </c>
      <c r="F228" s="12">
        <v>553900</v>
      </c>
      <c r="G228" s="13">
        <v>470800</v>
      </c>
      <c r="H228" s="14">
        <v>27700</v>
      </c>
      <c r="I228" s="14">
        <v>498500</v>
      </c>
    </row>
    <row r="229" spans="1:9" ht="45" x14ac:dyDescent="0.25">
      <c r="A229" s="9">
        <v>226</v>
      </c>
      <c r="B229" s="10" t="s">
        <v>535</v>
      </c>
      <c r="C229" s="10" t="s">
        <v>536</v>
      </c>
      <c r="D229" s="10" t="s">
        <v>537</v>
      </c>
      <c r="E229" s="11">
        <v>1353300</v>
      </c>
      <c r="F229" s="12">
        <v>1353300</v>
      </c>
      <c r="G229" s="13">
        <v>1218000</v>
      </c>
      <c r="H229" s="14">
        <v>67700</v>
      </c>
      <c r="I229" s="14">
        <v>1285700</v>
      </c>
    </row>
    <row r="230" spans="1:9" ht="45" x14ac:dyDescent="0.25">
      <c r="A230" s="9">
        <v>227</v>
      </c>
      <c r="B230" s="10" t="s">
        <v>535</v>
      </c>
      <c r="C230" s="10" t="s">
        <v>538</v>
      </c>
      <c r="D230" s="10" t="s">
        <v>539</v>
      </c>
      <c r="E230" s="11">
        <v>1086800</v>
      </c>
      <c r="F230" s="12">
        <v>1086800</v>
      </c>
      <c r="G230" s="13">
        <v>978100</v>
      </c>
      <c r="H230" s="14">
        <v>54300</v>
      </c>
      <c r="I230" s="14">
        <v>1032400</v>
      </c>
    </row>
    <row r="231" spans="1:9" ht="30" x14ac:dyDescent="0.25">
      <c r="A231" s="9">
        <v>228</v>
      </c>
      <c r="B231" s="10" t="s">
        <v>540</v>
      </c>
      <c r="C231" s="10" t="s">
        <v>541</v>
      </c>
      <c r="D231" s="10" t="s">
        <v>11</v>
      </c>
      <c r="E231" s="11">
        <v>63500</v>
      </c>
      <c r="F231" s="12">
        <v>63500</v>
      </c>
      <c r="G231" s="13">
        <v>54000</v>
      </c>
      <c r="H231" s="14"/>
      <c r="I231" s="14">
        <v>54000</v>
      </c>
    </row>
    <row r="232" spans="1:9" ht="30" x14ac:dyDescent="0.25">
      <c r="A232" s="9">
        <v>229</v>
      </c>
      <c r="B232" s="10" t="s">
        <v>542</v>
      </c>
      <c r="C232" s="10" t="s">
        <v>543</v>
      </c>
      <c r="D232" s="10" t="s">
        <v>544</v>
      </c>
      <c r="E232" s="11">
        <v>39100</v>
      </c>
      <c r="F232" s="12">
        <v>39100</v>
      </c>
      <c r="G232" s="13">
        <v>33200</v>
      </c>
      <c r="H232" s="14">
        <v>2000</v>
      </c>
      <c r="I232" s="14">
        <v>35200</v>
      </c>
    </row>
    <row r="233" spans="1:9" ht="30" x14ac:dyDescent="0.25">
      <c r="A233" s="9">
        <v>230</v>
      </c>
      <c r="B233" s="10" t="s">
        <v>545</v>
      </c>
      <c r="C233" s="10" t="s">
        <v>546</v>
      </c>
      <c r="D233" s="10" t="s">
        <v>547</v>
      </c>
      <c r="E233" s="11">
        <v>158800</v>
      </c>
      <c r="F233" s="12">
        <v>158800</v>
      </c>
      <c r="G233" s="13">
        <v>142900</v>
      </c>
      <c r="H233" s="14">
        <v>7900</v>
      </c>
      <c r="I233" s="14">
        <v>150800</v>
      </c>
    </row>
    <row r="234" spans="1:9" s="24" customFormat="1" x14ac:dyDescent="0.25">
      <c r="D234" s="25" t="s">
        <v>548</v>
      </c>
      <c r="E234" s="26">
        <f>SUM(E4:E233)</f>
        <v>90568950</v>
      </c>
      <c r="F234" s="26">
        <f t="shared" ref="F234:I234" si="0">SUM(F4:F233)</f>
        <v>80718300</v>
      </c>
      <c r="G234" s="26">
        <f t="shared" si="0"/>
        <v>68799200</v>
      </c>
      <c r="H234" s="26">
        <f t="shared" si="0"/>
        <v>4896900</v>
      </c>
      <c r="I234" s="26">
        <f t="shared" si="0"/>
        <v>73696100</v>
      </c>
    </row>
  </sheetData>
  <autoFilter ref="A1:I234">
    <sortState ref="A6:AN236">
      <sortCondition ref="B1:B236"/>
    </sortState>
  </autoFilter>
  <mergeCells count="9">
    <mergeCell ref="G1:G3"/>
    <mergeCell ref="H1:H3"/>
    <mergeCell ref="I1:I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  <pageSetup paperSize="9" scale="1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3</vt:i4>
      </vt:variant>
    </vt:vector>
  </HeadingPairs>
  <TitlesOfParts>
    <vt:vector size="12" baseType="lpstr">
      <vt:lpstr>2020 Teil 1</vt:lpstr>
      <vt:lpstr>2020 Teil 2</vt:lpstr>
      <vt:lpstr>2021 Teil 1</vt:lpstr>
      <vt:lpstr>2021 Teil 2</vt:lpstr>
      <vt:lpstr>2022 Teil 1</vt:lpstr>
      <vt:lpstr>2022 Teil 2</vt:lpstr>
      <vt:lpstr>2023 Teil 1</vt:lpstr>
      <vt:lpstr>2023 Teil 2</vt:lpstr>
      <vt:lpstr>2024 Teil 1</vt:lpstr>
      <vt:lpstr>'2020 Teil 1'!Druckbereich</vt:lpstr>
      <vt:lpstr>'2020 Teil 1'!Drucktitel</vt:lpstr>
      <vt:lpstr>'2022 Teil 1'!Drucktitel</vt:lpstr>
    </vt:vector>
  </TitlesOfParts>
  <Company>UMWELT.NRW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Beckers, Michael</dc:creator>
  <cp:lastModifiedBy>Beckers, Michael</cp:lastModifiedBy>
  <dcterms:created xsi:type="dcterms:W3CDTF">2024-04-25T12:26:38Z</dcterms:created>
  <dcterms:modified xsi:type="dcterms:W3CDTF">2024-04-25T12:44:19Z</dcterms:modified>
</cp:coreProperties>
</file>